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20" windowWidth="19620" windowHeight="12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<sst xmlns="http://schemas.openxmlformats.org/spreadsheetml/2006/main" count="83" uniqueCount="73">
  <si>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X</t>
  </si>
  <si>
    <t>7D</t>
  </si>
  <si>
    <t>1A</t>
  </si>
  <si>
    <t>93C</t>
  </si>
  <si>
    <t>66D</t>
  </si>
  <si>
    <t>49E</t>
  </si>
  <si>
    <t>41F</t>
  </si>
  <si>
    <t>It comes with the codon bias data from that web page entered as an example.</t>
  </si>
  <si>
    <r>
      <t xml:space="preserve">This spreadsheet performs a two-level </t>
    </r>
    <r>
      <rPr>
        <b/>
        <sz val="12"/>
        <rFont val="Arial"/>
        <family val="0"/>
      </rPr>
      <t>nested analysis of variance</t>
    </r>
    <r>
      <rPr>
        <sz val="12"/>
        <rFont val="Arial"/>
        <family val="0"/>
      </rPr>
      <t>, with equal or unequal sample sizes.</t>
    </r>
  </si>
  <si>
    <t>group names--&gt;</t>
  </si>
  <si>
    <t>subgroup names--&gt;</t>
  </si>
  <si>
    <t>data--&gt;</t>
  </si>
  <si>
    <t>To use it, replace the codon bias data with your numbers.</t>
  </si>
  <si>
    <t>Then enter the group names and the subgroup names.</t>
  </si>
  <si>
    <t>It works for up to 50 subgroups, with up to 1000 observations per group.</t>
  </si>
  <si>
    <t>P</t>
  </si>
  <si>
    <t>For more information, see http://www.biostathandbook.com/nestedanova.html</t>
  </si>
  <si>
    <t>It is important that the exact same group name be used for each subgroup in that group, so the computer knows they're all in one group.</t>
  </si>
  <si>
    <t>w2</t>
  </si>
  <si>
    <t>w1</t>
  </si>
  <si>
    <t>no prime</t>
  </si>
  <si>
    <t>no</t>
  </si>
  <si>
    <t>nbo</t>
  </si>
  <si>
    <t>grand mean</t>
  </si>
  <si>
    <t>nij^2/nij</t>
  </si>
  <si>
    <t>nij^2</t>
  </si>
  <si>
    <t>subgroup mean</t>
  </si>
  <si>
    <t>subgroup n</t>
  </si>
  <si>
    <t>n X subgroup deviate</t>
  </si>
  <si>
    <t>n X group deviate</t>
  </si>
  <si>
    <t>group mean</t>
  </si>
  <si>
    <t>group sum</t>
  </si>
  <si>
    <t>subgroup sum</t>
  </si>
  <si>
    <t>1 for each group</t>
  </si>
  <si>
    <t>group sample size</t>
  </si>
  <si>
    <t>subgroup sample size</t>
  </si>
  <si>
    <t>1 if data present</t>
  </si>
  <si>
    <t>sum of squares</t>
  </si>
  <si>
    <t>d.f.</t>
  </si>
  <si>
    <t>mean square</t>
  </si>
  <si>
    <t>Fs</t>
  </si>
  <si>
    <t>p</t>
  </si>
  <si>
    <t>pooled MS</t>
  </si>
  <si>
    <t>pooled d.f.</t>
  </si>
  <si>
    <t>pooled Fs</t>
  </si>
  <si>
    <t>pooled P</t>
  </si>
  <si>
    <t>Satter-thwaite MS</t>
  </si>
  <si>
    <t>Satter-thwaite df</t>
  </si>
  <si>
    <t>Satter-thwaite Fs</t>
  </si>
  <si>
    <t>Satter-thwaite P</t>
  </si>
  <si>
    <t>variance components (raw)</t>
  </si>
  <si>
    <t>variance components (as percents of total)</t>
  </si>
  <si>
    <t>among groups</t>
  </si>
  <si>
    <t>subgroups within groups</t>
  </si>
  <si>
    <t>total</t>
  </si>
  <si>
    <t>data for Satter-thwaite criteria</t>
  </si>
  <si>
    <t>d.f. subgroup</t>
  </si>
  <si>
    <t>d.f. within</t>
  </si>
  <si>
    <t>R</t>
  </si>
  <si>
    <t>C</t>
  </si>
  <si>
    <t>cumulative sample size of subgroups in group</t>
  </si>
  <si>
    <t>cumulative sum of subgroups in group</t>
  </si>
  <si>
    <t>subgroup SS</t>
  </si>
  <si>
    <t>cumulative subgroup n^2</t>
  </si>
  <si>
    <t>within subgroups</t>
  </si>
  <si>
    <t xml:space="preserve">rounded P(subgroups/within) </t>
  </si>
  <si>
    <t>Satterthwaite</t>
  </si>
  <si>
    <t>If the sample sizes of the subgroups are unequal, you may want to use the Satterthwaite approximation.</t>
  </si>
  <si>
    <t>variance component (percentage)</t>
  </si>
  <si>
    <t>group means</t>
  </si>
  <si>
    <t>subgroup means</t>
  </si>
  <si>
    <t xml:space="preserve">The observations from each subgroup should be entered in one column, with all the subgroups from each group in adjacent columns. </t>
  </si>
  <si>
    <t xml:space="preserve">       Start at the left, and do not skip columns.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</si>
</sst>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[&gt;0.01]0.0000;[&gt;0.00001]0.000000;0.00E-####"/>
    <numFmt numFmtId="171" formatCode="[&gt;0.01]0.00;[&gt;0.00001]0.000000;0"/>
    <numFmt numFmtId="172" formatCode="[&gt;0.00001]0.######;[&lt;-0.00001]\-0.######;0.00E-####"/>
    <numFmt numFmtId="173" formatCode="General"/>
    <numFmt numFmtId="174" formatCode="[&gt;0.00001]0.######;[&lt;-0.00001]\-0.######;0.00E-####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Verdana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2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70" fontId="7" fillId="0" borderId="3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170" fontId="7" fillId="0" borderId="4" xfId="0" applyNumberFormat="1" applyFont="1" applyBorder="1" applyAlignment="1">
      <alignment/>
    </xf>
    <xf numFmtId="171" fontId="7" fillId="0" borderId="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0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71" fontId="7" fillId="0" borderId="6" xfId="0" applyNumberFormat="1" applyFont="1" applyBorder="1" applyAlignment="1">
      <alignment/>
    </xf>
    <xf numFmtId="170" fontId="7" fillId="0" borderId="7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170" fontId="7" fillId="0" borderId="8" xfId="0" applyNumberFormat="1" applyFont="1" applyBorder="1" applyAlignment="1">
      <alignment/>
    </xf>
    <xf numFmtId="171" fontId="7" fillId="0" borderId="9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6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right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38"/>
  <sheetViews>
    <sheetView tabSelected="1" workbookViewId="0" topLeftCell="A1">
      <selection activeCell="B69" sqref="B69"/>
    </sheetView>
  </sheetViews>
  <sheetFormatPr defaultColWidth="11.00390625" defaultRowHeight="12"/>
  <cols>
    <col min="1" max="1" width="42.125" style="9" customWidth="1"/>
    <col min="2" max="2" width="14.625" style="11" customWidth="1"/>
    <col min="3" max="6" width="14.625" style="9" customWidth="1"/>
    <col min="7" max="7" width="16.375" style="9" customWidth="1"/>
    <col min="8" max="51" width="13.375" style="9" customWidth="1"/>
    <col min="52" max="52" width="10.875" style="3" customWidth="1"/>
  </cols>
  <sheetData>
    <row r="1" spans="1:52" s="2" customFormat="1" ht="15">
      <c r="A1" s="7" t="s">
        <v>8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6"/>
    </row>
    <row r="2" spans="1:52" s="2" customFormat="1" ht="15">
      <c r="A2" s="7" t="s">
        <v>14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6"/>
    </row>
    <row r="3" spans="1:52" s="2" customFormat="1" ht="15">
      <c r="A3" s="7" t="s">
        <v>16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6"/>
    </row>
    <row r="4" spans="1:52" s="2" customFormat="1" ht="15">
      <c r="A4" s="7" t="s">
        <v>7</v>
      </c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6"/>
    </row>
    <row r="5" spans="1:52" s="2" customFormat="1" ht="15">
      <c r="A5" s="7" t="s">
        <v>12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6"/>
    </row>
    <row r="6" spans="1:52" s="2" customFormat="1" ht="15">
      <c r="A6" s="7" t="s">
        <v>71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6"/>
    </row>
    <row r="7" spans="1:52" s="2" customFormat="1" ht="15">
      <c r="A7" s="7" t="s">
        <v>72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6"/>
    </row>
    <row r="8" spans="1:52" s="2" customFormat="1" ht="15">
      <c r="A8" s="7" t="s">
        <v>13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6"/>
    </row>
    <row r="9" spans="1:52" s="2" customFormat="1" ht="15">
      <c r="A9" s="7" t="s">
        <v>17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6"/>
    </row>
    <row r="10" spans="1:52" s="2" customFormat="1" ht="15">
      <c r="A10" s="7" t="s">
        <v>67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6"/>
    </row>
    <row r="11" spans="1:52" s="2" customFormat="1" ht="1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6"/>
    </row>
    <row r="12" spans="1:52" s="2" customFormat="1" ht="15">
      <c r="A12" s="7" t="s">
        <v>16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6"/>
    </row>
    <row r="13" spans="2:52" ht="15.75" thickBot="1">
      <c r="B13" s="10"/>
      <c r="AZ13" s="5"/>
    </row>
    <row r="14" ht="15" hidden="1">
      <c r="AZ14" s="5"/>
    </row>
    <row r="15" ht="15" hidden="1">
      <c r="AZ15" s="5"/>
    </row>
    <row r="16" spans="1:52" ht="15" hidden="1">
      <c r="A16" s="12"/>
      <c r="AZ16" s="5"/>
    </row>
    <row r="17" spans="1:52" ht="61.5" thickBot="1" thickTop="1">
      <c r="A17" s="13" t="str">
        <f>CONCATENATE(H37,"use the Satterthwaite approximation. Enter '1' to use the Satterthwaite approximation or '0' not to use it: ")</f>
        <v>You MAY use the Satterthwaite approximation. Enter '1' to use the Satterthwaite approximation or '0' not to use it: </v>
      </c>
      <c r="B17" s="14">
        <v>0</v>
      </c>
      <c r="AZ17" s="5"/>
    </row>
    <row r="18" spans="2:52" ht="15.75" thickTop="1">
      <c r="B18" s="10"/>
      <c r="AZ18" s="5"/>
    </row>
    <row r="19" spans="2:52" ht="15">
      <c r="B19" s="10"/>
      <c r="AZ19" s="5"/>
    </row>
    <row r="20" spans="2:52" ht="54" customHeight="1">
      <c r="B20" s="15" t="s">
        <v>37</v>
      </c>
      <c r="C20" s="15" t="s">
        <v>38</v>
      </c>
      <c r="D20" s="16" t="s">
        <v>39</v>
      </c>
      <c r="E20" s="16" t="s">
        <v>40</v>
      </c>
      <c r="F20" s="16" t="s">
        <v>15</v>
      </c>
      <c r="G20" s="16" t="s">
        <v>68</v>
      </c>
      <c r="AZ20" s="5"/>
    </row>
    <row r="21" spans="1:52" ht="15">
      <c r="A21" s="17" t="s">
        <v>52</v>
      </c>
      <c r="B21" s="18">
        <f>B30</f>
        <v>0.010325935714285708</v>
      </c>
      <c r="C21" s="19">
        <f>C30</f>
        <v>2</v>
      </c>
      <c r="D21" s="20">
        <f>D30</f>
        <v>0.005162967857142854</v>
      </c>
      <c r="E21" s="20">
        <f>IF(B17=1,M30,E30)</f>
        <v>0.09505540154851407</v>
      </c>
      <c r="F21" s="20">
        <f>IF(B17=1,N30,F30)</f>
        <v>0.9119546253429835</v>
      </c>
      <c r="G21" s="21">
        <f>Q30</f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Z21" s="5"/>
    </row>
    <row r="22" spans="1:52" ht="15">
      <c r="A22" s="17" t="s">
        <v>53</v>
      </c>
      <c r="B22" s="23">
        <f>B31</f>
        <v>0.16294606428571434</v>
      </c>
      <c r="C22" s="24">
        <f>IF(B17=1,ROUND(L31,2),C31)</f>
        <v>3</v>
      </c>
      <c r="D22" s="25">
        <f>IF(B17=1,K31,D31)</f>
        <v>0.05431535476190478</v>
      </c>
      <c r="E22" s="25">
        <f>E31</f>
        <v>6.9151600046560935</v>
      </c>
      <c r="F22" s="25">
        <f>F31</f>
        <v>0.0011251795420680008</v>
      </c>
      <c r="G22" s="26">
        <f>Q31</f>
        <v>49.876537029906714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Z22" s="5"/>
    </row>
    <row r="23" spans="1:52" ht="15">
      <c r="A23" s="17" t="s">
        <v>64</v>
      </c>
      <c r="B23" s="23">
        <f>B32</f>
        <v>0.235636</v>
      </c>
      <c r="C23" s="24">
        <f>C32</f>
        <v>30</v>
      </c>
      <c r="D23" s="25">
        <f>D32</f>
        <v>0.007854533333333334</v>
      </c>
      <c r="E23" s="25"/>
      <c r="F23" s="25"/>
      <c r="G23" s="26">
        <f>Q32</f>
        <v>50.123462970093286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Z23" s="5"/>
    </row>
    <row r="24" spans="1:52" ht="15">
      <c r="A24" s="17" t="s">
        <v>54</v>
      </c>
      <c r="B24" s="27">
        <f>B33</f>
        <v>0.40890800000000005</v>
      </c>
      <c r="C24" s="28">
        <f>C33</f>
        <v>35</v>
      </c>
      <c r="D24" s="29"/>
      <c r="E24" s="29"/>
      <c r="F24" s="29"/>
      <c r="G24" s="30">
        <f>Q33</f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Z24" s="5"/>
    </row>
    <row r="25" spans="1:52" ht="15">
      <c r="A25" s="17"/>
      <c r="B25" s="3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Z25" s="5"/>
    </row>
    <row r="26" spans="1:53" ht="15">
      <c r="A26" s="17" t="s">
        <v>69</v>
      </c>
      <c r="B26" s="32" t="str">
        <f>B60</f>
        <v> </v>
      </c>
      <c r="C26" s="33">
        <f aca="true" t="shared" si="0" ref="C26:AY26">C60</f>
        <v>0.19329999999999997</v>
      </c>
      <c r="D26" s="33" t="str">
        <f t="shared" si="0"/>
        <v> </v>
      </c>
      <c r="E26" s="33">
        <f t="shared" si="0"/>
        <v>0.21975</v>
      </c>
      <c r="F26" s="33" t="str">
        <f t="shared" si="0"/>
        <v> </v>
      </c>
      <c r="G26" s="33">
        <f t="shared" si="0"/>
        <v>0.18014285714285716</v>
      </c>
      <c r="H26" s="33" t="str">
        <f t="shared" si="0"/>
        <v> </v>
      </c>
      <c r="I26" s="33" t="str">
        <f t="shared" si="0"/>
        <v> </v>
      </c>
      <c r="J26" s="33" t="str">
        <f t="shared" si="0"/>
        <v> </v>
      </c>
      <c r="K26" s="33" t="str">
        <f t="shared" si="0"/>
        <v> </v>
      </c>
      <c r="L26" s="33" t="str">
        <f t="shared" si="0"/>
        <v> </v>
      </c>
      <c r="M26" s="33" t="str">
        <f t="shared" si="0"/>
        <v> </v>
      </c>
      <c r="N26" s="33" t="str">
        <f t="shared" si="0"/>
        <v> </v>
      </c>
      <c r="O26" s="33" t="str">
        <f t="shared" si="0"/>
        <v> </v>
      </c>
      <c r="P26" s="33" t="str">
        <f t="shared" si="0"/>
        <v> </v>
      </c>
      <c r="Q26" s="33" t="str">
        <f t="shared" si="0"/>
        <v> </v>
      </c>
      <c r="R26" s="33" t="str">
        <f t="shared" si="0"/>
        <v> </v>
      </c>
      <c r="S26" s="33" t="str">
        <f t="shared" si="0"/>
        <v> </v>
      </c>
      <c r="T26" s="33" t="str">
        <f t="shared" si="0"/>
        <v> </v>
      </c>
      <c r="U26" s="33" t="str">
        <f t="shared" si="0"/>
        <v> </v>
      </c>
      <c r="V26" s="33" t="str">
        <f t="shared" si="0"/>
        <v> </v>
      </c>
      <c r="W26" s="33" t="str">
        <f t="shared" si="0"/>
        <v> </v>
      </c>
      <c r="X26" s="33" t="str">
        <f t="shared" si="0"/>
        <v> </v>
      </c>
      <c r="Y26" s="33" t="str">
        <f t="shared" si="0"/>
        <v> </v>
      </c>
      <c r="Z26" s="33" t="str">
        <f t="shared" si="0"/>
        <v> </v>
      </c>
      <c r="AA26" s="33" t="str">
        <f t="shared" si="0"/>
        <v> </v>
      </c>
      <c r="AB26" s="33" t="str">
        <f t="shared" si="0"/>
        <v> </v>
      </c>
      <c r="AC26" s="33" t="str">
        <f t="shared" si="0"/>
        <v> </v>
      </c>
      <c r="AD26" s="33" t="str">
        <f t="shared" si="0"/>
        <v> </v>
      </c>
      <c r="AE26" s="33" t="str">
        <f t="shared" si="0"/>
        <v> </v>
      </c>
      <c r="AF26" s="33" t="str">
        <f t="shared" si="0"/>
        <v> </v>
      </c>
      <c r="AG26" s="33" t="str">
        <f t="shared" si="0"/>
        <v> </v>
      </c>
      <c r="AH26" s="33" t="str">
        <f t="shared" si="0"/>
        <v> </v>
      </c>
      <c r="AI26" s="33" t="str">
        <f t="shared" si="0"/>
        <v> </v>
      </c>
      <c r="AJ26" s="33" t="str">
        <f t="shared" si="0"/>
        <v> </v>
      </c>
      <c r="AK26" s="33" t="str">
        <f t="shared" si="0"/>
        <v> </v>
      </c>
      <c r="AL26" s="33" t="str">
        <f t="shared" si="0"/>
        <v> </v>
      </c>
      <c r="AM26" s="33" t="str">
        <f t="shared" si="0"/>
        <v> </v>
      </c>
      <c r="AN26" s="33" t="str">
        <f t="shared" si="0"/>
        <v> </v>
      </c>
      <c r="AO26" s="33" t="str">
        <f t="shared" si="0"/>
        <v> </v>
      </c>
      <c r="AP26" s="33" t="str">
        <f t="shared" si="0"/>
        <v> </v>
      </c>
      <c r="AQ26" s="33" t="str">
        <f t="shared" si="0"/>
        <v> </v>
      </c>
      <c r="AR26" s="33" t="str">
        <f t="shared" si="0"/>
        <v> </v>
      </c>
      <c r="AS26" s="33" t="str">
        <f t="shared" si="0"/>
        <v> </v>
      </c>
      <c r="AT26" s="33" t="str">
        <f t="shared" si="0"/>
        <v> </v>
      </c>
      <c r="AU26" s="33" t="str">
        <f t="shared" si="0"/>
        <v> </v>
      </c>
      <c r="AV26" s="33" t="str">
        <f t="shared" si="0"/>
        <v> </v>
      </c>
      <c r="AW26" s="33" t="str">
        <f t="shared" si="0"/>
        <v> </v>
      </c>
      <c r="AX26" s="33" t="str">
        <f t="shared" si="0"/>
        <v> </v>
      </c>
      <c r="AY26" s="34" t="str">
        <f t="shared" si="0"/>
        <v> </v>
      </c>
      <c r="AZ26" s="5"/>
      <c r="BA26" s="5"/>
    </row>
    <row r="27" spans="1:53" ht="15">
      <c r="A27" s="17" t="s">
        <v>70</v>
      </c>
      <c r="B27" s="35">
        <f>B54</f>
        <v>0.28759999999999997</v>
      </c>
      <c r="C27" s="36">
        <f aca="true" t="shared" si="1" ref="C27:AY27">C54</f>
        <v>0.099</v>
      </c>
      <c r="D27" s="36">
        <f t="shared" si="1"/>
        <v>0.2782857142857143</v>
      </c>
      <c r="E27" s="36">
        <f t="shared" si="1"/>
        <v>0.1378</v>
      </c>
      <c r="F27" s="36">
        <f t="shared" si="1"/>
        <v>0.2144285714285714</v>
      </c>
      <c r="G27" s="36">
        <f t="shared" si="1"/>
        <v>0.14585714285714288</v>
      </c>
      <c r="H27" s="36" t="str">
        <f t="shared" si="1"/>
        <v>-</v>
      </c>
      <c r="I27" s="36" t="str">
        <f t="shared" si="1"/>
        <v>-</v>
      </c>
      <c r="J27" s="36" t="str">
        <f t="shared" si="1"/>
        <v>-</v>
      </c>
      <c r="K27" s="36" t="str">
        <f t="shared" si="1"/>
        <v>-</v>
      </c>
      <c r="L27" s="36" t="str">
        <f t="shared" si="1"/>
        <v>-</v>
      </c>
      <c r="M27" s="36" t="str">
        <f t="shared" si="1"/>
        <v>-</v>
      </c>
      <c r="N27" s="36" t="str">
        <f t="shared" si="1"/>
        <v>-</v>
      </c>
      <c r="O27" s="36" t="str">
        <f t="shared" si="1"/>
        <v>-</v>
      </c>
      <c r="P27" s="36" t="str">
        <f t="shared" si="1"/>
        <v>-</v>
      </c>
      <c r="Q27" s="36" t="str">
        <f t="shared" si="1"/>
        <v>-</v>
      </c>
      <c r="R27" s="36" t="str">
        <f t="shared" si="1"/>
        <v>-</v>
      </c>
      <c r="S27" s="36" t="str">
        <f t="shared" si="1"/>
        <v>-</v>
      </c>
      <c r="T27" s="36" t="str">
        <f t="shared" si="1"/>
        <v>-</v>
      </c>
      <c r="U27" s="36" t="str">
        <f t="shared" si="1"/>
        <v>-</v>
      </c>
      <c r="V27" s="36" t="str">
        <f t="shared" si="1"/>
        <v>-</v>
      </c>
      <c r="W27" s="36" t="str">
        <f t="shared" si="1"/>
        <v>-</v>
      </c>
      <c r="X27" s="36" t="str">
        <f t="shared" si="1"/>
        <v>-</v>
      </c>
      <c r="Y27" s="36" t="str">
        <f t="shared" si="1"/>
        <v>-</v>
      </c>
      <c r="Z27" s="36" t="str">
        <f t="shared" si="1"/>
        <v>-</v>
      </c>
      <c r="AA27" s="36" t="str">
        <f t="shared" si="1"/>
        <v>-</v>
      </c>
      <c r="AB27" s="36" t="str">
        <f t="shared" si="1"/>
        <v>-</v>
      </c>
      <c r="AC27" s="36" t="str">
        <f t="shared" si="1"/>
        <v>-</v>
      </c>
      <c r="AD27" s="36" t="str">
        <f t="shared" si="1"/>
        <v>-</v>
      </c>
      <c r="AE27" s="36" t="str">
        <f t="shared" si="1"/>
        <v>-</v>
      </c>
      <c r="AF27" s="36" t="str">
        <f t="shared" si="1"/>
        <v>-</v>
      </c>
      <c r="AG27" s="36" t="str">
        <f t="shared" si="1"/>
        <v>-</v>
      </c>
      <c r="AH27" s="36" t="str">
        <f t="shared" si="1"/>
        <v>-</v>
      </c>
      <c r="AI27" s="36" t="str">
        <f t="shared" si="1"/>
        <v>-</v>
      </c>
      <c r="AJ27" s="36" t="str">
        <f t="shared" si="1"/>
        <v>-</v>
      </c>
      <c r="AK27" s="36" t="str">
        <f t="shared" si="1"/>
        <v>-</v>
      </c>
      <c r="AL27" s="36" t="str">
        <f t="shared" si="1"/>
        <v>-</v>
      </c>
      <c r="AM27" s="36" t="str">
        <f t="shared" si="1"/>
        <v>-</v>
      </c>
      <c r="AN27" s="36" t="str">
        <f t="shared" si="1"/>
        <v>-</v>
      </c>
      <c r="AO27" s="36" t="str">
        <f t="shared" si="1"/>
        <v>-</v>
      </c>
      <c r="AP27" s="36" t="str">
        <f t="shared" si="1"/>
        <v>-</v>
      </c>
      <c r="AQ27" s="36" t="str">
        <f t="shared" si="1"/>
        <v>-</v>
      </c>
      <c r="AR27" s="36" t="str">
        <f t="shared" si="1"/>
        <v>-</v>
      </c>
      <c r="AS27" s="36" t="str">
        <f t="shared" si="1"/>
        <v>-</v>
      </c>
      <c r="AT27" s="36" t="str">
        <f t="shared" si="1"/>
        <v>-</v>
      </c>
      <c r="AU27" s="36" t="str">
        <f t="shared" si="1"/>
        <v>-</v>
      </c>
      <c r="AV27" s="36" t="str">
        <f t="shared" si="1"/>
        <v>-</v>
      </c>
      <c r="AW27" s="36" t="str">
        <f t="shared" si="1"/>
        <v>-</v>
      </c>
      <c r="AX27" s="36" t="str">
        <f t="shared" si="1"/>
        <v>-</v>
      </c>
      <c r="AY27" s="37" t="str">
        <f t="shared" si="1"/>
        <v>-</v>
      </c>
      <c r="AZ27" s="5"/>
      <c r="BA27" s="5"/>
    </row>
    <row r="28" spans="2:52" ht="15.75" thickBot="1">
      <c r="B28" s="10"/>
      <c r="AZ28" s="5"/>
    </row>
    <row r="29" spans="2:16" ht="15" hidden="1">
      <c r="B29" s="10" t="s">
        <v>37</v>
      </c>
      <c r="C29" s="9" t="s">
        <v>38</v>
      </c>
      <c r="D29" s="9" t="s">
        <v>39</v>
      </c>
      <c r="E29" s="9" t="s">
        <v>40</v>
      </c>
      <c r="F29" s="9" t="s">
        <v>41</v>
      </c>
      <c r="G29" s="9" t="s">
        <v>42</v>
      </c>
      <c r="H29" s="9" t="s">
        <v>43</v>
      </c>
      <c r="I29" s="9" t="s">
        <v>44</v>
      </c>
      <c r="J29" s="9" t="s">
        <v>45</v>
      </c>
      <c r="K29" s="9" t="s">
        <v>46</v>
      </c>
      <c r="L29" s="9" t="s">
        <v>47</v>
      </c>
      <c r="M29" s="9" t="s">
        <v>48</v>
      </c>
      <c r="N29" s="9" t="s">
        <v>49</v>
      </c>
      <c r="O29" s="9" t="s">
        <v>50</v>
      </c>
      <c r="P29" s="9" t="s">
        <v>51</v>
      </c>
    </row>
    <row r="30" spans="1:17" ht="15" hidden="1">
      <c r="A30" s="9" t="s">
        <v>52</v>
      </c>
      <c r="B30" s="10">
        <f>SUM(B59:AY59)</f>
        <v>0.010325935714285708</v>
      </c>
      <c r="C30" s="9">
        <f>SUM(B64:AY64)-1</f>
        <v>2</v>
      </c>
      <c r="D30" s="9">
        <f>B30/C30</f>
        <v>0.005162967857142854</v>
      </c>
      <c r="E30" s="9">
        <f>D30/D31</f>
        <v>0.09505540154851407</v>
      </c>
      <c r="F30" s="9">
        <f>FDIST(E30,C30,C31)</f>
        <v>0.9119546253429835</v>
      </c>
      <c r="I30" s="9">
        <f>D30/G31</f>
        <v>0.42746012566080416</v>
      </c>
      <c r="J30" s="9">
        <f>FDIST(I30,C30,H31)</f>
        <v>0.6557229569883819</v>
      </c>
      <c r="M30" s="9">
        <f>D30/K31</f>
        <v>0.09430152677694564</v>
      </c>
      <c r="N30" s="9">
        <f>FDIST(M30,C30,L31)</f>
        <v>0.9138249152822876</v>
      </c>
      <c r="O30" s="9">
        <f>(D30-D32-B47*O31)/B49</f>
        <v>-0.004170835529927756</v>
      </c>
      <c r="P30" s="9">
        <f>IF(O30&gt;0,O30,0)</f>
        <v>0</v>
      </c>
      <c r="Q30" s="9">
        <f>P30*100/P$33</f>
        <v>0</v>
      </c>
    </row>
    <row r="31" spans="1:17" ht="15" hidden="1">
      <c r="A31" s="9" t="s">
        <v>53</v>
      </c>
      <c r="B31" s="10">
        <f>B33-B32-B30</f>
        <v>0.16294606428571434</v>
      </c>
      <c r="C31" s="9">
        <f>C33-C32-C30</f>
        <v>3</v>
      </c>
      <c r="D31" s="9">
        <f>B31/C31</f>
        <v>0.05431535476190478</v>
      </c>
      <c r="E31" s="9">
        <f>D31/D32</f>
        <v>6.9151600046560935</v>
      </c>
      <c r="F31" s="9">
        <f>FDIST(E31,C31,C32)</f>
        <v>0.0011251795420680008</v>
      </c>
      <c r="G31" s="9">
        <f>(B31+B32)/(C31+C32)</f>
        <v>0.012078244372294374</v>
      </c>
      <c r="H31" s="9">
        <f>C31+C32</f>
        <v>33</v>
      </c>
      <c r="K31" s="9">
        <f>B46*D32+B45*D31</f>
        <v>0.054749568046283954</v>
      </c>
      <c r="L31" s="9">
        <f>K31^2/((((B46*D32)^2)/C32)+(((B45*D31)^2)/C31))</f>
        <v>2.99197096364077</v>
      </c>
      <c r="O31" s="9">
        <f>(D31-D32)/B48</f>
        <v>0.007815839118825104</v>
      </c>
      <c r="P31" s="9">
        <f>IF(O31&gt;0,O31,0)</f>
        <v>0.007815839118825104</v>
      </c>
      <c r="Q31" s="9">
        <f>P31*100/P$33</f>
        <v>49.876537029906714</v>
      </c>
    </row>
    <row r="32" spans="1:17" ht="15" hidden="1">
      <c r="A32" s="9" t="s">
        <v>64</v>
      </c>
      <c r="B32" s="10">
        <f>SUM(B57:AY57)</f>
        <v>0.235636</v>
      </c>
      <c r="C32" s="9">
        <f>SUM(B67:AY67)-SUM(B68:AY68)</f>
        <v>30</v>
      </c>
      <c r="D32" s="9">
        <f>B32/C32</f>
        <v>0.007854533333333334</v>
      </c>
      <c r="O32" s="9">
        <f>D32</f>
        <v>0.007854533333333334</v>
      </c>
      <c r="P32" s="9">
        <f>IF(O32&gt;0,O32,0)</f>
        <v>0.007854533333333334</v>
      </c>
      <c r="Q32" s="9">
        <f>P32*100/P$33</f>
        <v>50.123462970093286</v>
      </c>
    </row>
    <row r="33" spans="1:17" ht="15" hidden="1">
      <c r="A33" s="9" t="s">
        <v>54</v>
      </c>
      <c r="B33" s="10">
        <f>DEVSQ(B71:AY1070)</f>
        <v>0.40890800000000005</v>
      </c>
      <c r="C33" s="9">
        <f>SUM(B67:AY67)-1</f>
        <v>35</v>
      </c>
      <c r="O33" s="9">
        <f>SUM(O30:O32)</f>
        <v>0.011499536922230682</v>
      </c>
      <c r="P33" s="9">
        <f>SUM(P30:P32)</f>
        <v>0.015670372452158438</v>
      </c>
      <c r="Q33" s="9">
        <f>P33*100/P$33</f>
        <v>100</v>
      </c>
    </row>
    <row r="34" ht="15" hidden="1">
      <c r="B34" s="10"/>
    </row>
    <row r="35" spans="2:8" ht="15" hidden="1">
      <c r="B35" s="10" t="s">
        <v>55</v>
      </c>
      <c r="G35" s="9" t="s">
        <v>65</v>
      </c>
      <c r="H35" s="9">
        <f>ROUND(F31,-1*LOG(F31)+2)</f>
        <v>0.0011</v>
      </c>
    </row>
    <row r="36" spans="1:2" ht="15" hidden="1">
      <c r="A36" s="9" t="s">
        <v>56</v>
      </c>
      <c r="B36" s="10">
        <f>C31</f>
        <v>3</v>
      </c>
    </row>
    <row r="37" spans="1:8" ht="15" hidden="1">
      <c r="A37" s="9" t="s">
        <v>57</v>
      </c>
      <c r="B37" s="10">
        <f>C32</f>
        <v>30</v>
      </c>
      <c r="G37" s="9" t="s">
        <v>66</v>
      </c>
      <c r="H37" s="9" t="str">
        <f>IF(AND(C31&lt;100,C31&lt;2*C32,B38&gt;B39),"You MAY ","You should NOT ")</f>
        <v>You MAY </v>
      </c>
    </row>
    <row r="38" spans="1:2" ht="15" hidden="1">
      <c r="A38" s="9" t="s">
        <v>58</v>
      </c>
      <c r="B38" s="10">
        <f>IF(B47&lt;&gt;B48,(B47/(B47-B48))*(D31/D32),0)</f>
        <v>746.8372805028489</v>
      </c>
    </row>
    <row r="39" spans="1:2" ht="15" hidden="1">
      <c r="A39" s="9" t="s">
        <v>59</v>
      </c>
      <c r="B39" s="10">
        <f>FINV(0.025,C32,C31)*FINV(0.5,C32,C31)</f>
        <v>17.4504305573863</v>
      </c>
    </row>
    <row r="40" ht="15" hidden="1">
      <c r="B40" s="10"/>
    </row>
    <row r="41" ht="15" hidden="1">
      <c r="B41" s="10"/>
    </row>
    <row r="42" ht="15" hidden="1">
      <c r="B42" s="10"/>
    </row>
    <row r="43" ht="15" hidden="1">
      <c r="B43" s="10"/>
    </row>
    <row r="44" ht="15" hidden="1">
      <c r="B44" s="10"/>
    </row>
    <row r="45" spans="1:2" ht="15" hidden="1">
      <c r="A45" s="9" t="s">
        <v>18</v>
      </c>
      <c r="B45" s="10">
        <f>B47/B48</f>
        <v>1.0093457943925235</v>
      </c>
    </row>
    <row r="46" spans="1:2" ht="15" hidden="1">
      <c r="A46" s="9" t="s">
        <v>19</v>
      </c>
      <c r="B46" s="10">
        <f>1-B45</f>
        <v>-0.009345794392523477</v>
      </c>
    </row>
    <row r="47" spans="1:2" ht="15" hidden="1">
      <c r="A47" s="9" t="s">
        <v>20</v>
      </c>
      <c r="B47" s="10">
        <f>(SUM(B51:AY51)-SUM(B52:AY52)/SUM(B65:AY65))/C30</f>
        <v>6</v>
      </c>
    </row>
    <row r="48" spans="1:2" ht="15" hidden="1">
      <c r="A48" s="9" t="s">
        <v>21</v>
      </c>
      <c r="B48" s="10">
        <f>(SUM(B65:AY65)-SUM(B51:AY51))/C31</f>
        <v>5.944444444444444</v>
      </c>
    </row>
    <row r="49" spans="1:2" ht="15" hidden="1">
      <c r="A49" s="9" t="s">
        <v>22</v>
      </c>
      <c r="B49" s="10">
        <f>(SUM(B65:AY65)-SUMSQ(B65:AY65)/SUM(B65:AY65))/C30</f>
        <v>11.88888888888889</v>
      </c>
    </row>
    <row r="50" spans="1:2" ht="15" hidden="1">
      <c r="A50" s="9" t="s">
        <v>23</v>
      </c>
      <c r="B50" s="10">
        <f>AVERAGE(B71:AY1069)</f>
        <v>0.19699999999999995</v>
      </c>
    </row>
    <row r="51" spans="1:51" ht="15" hidden="1">
      <c r="A51" s="9" t="s">
        <v>24</v>
      </c>
      <c r="B51" s="10" t="str">
        <f aca="true" t="shared" si="2" ref="B51:AG51">IF(B69=C69,"-",B52/B65)</f>
        <v>-</v>
      </c>
      <c r="C51" s="9">
        <f t="shared" si="2"/>
        <v>5</v>
      </c>
      <c r="D51" s="9" t="str">
        <f t="shared" si="2"/>
        <v>-</v>
      </c>
      <c r="E51" s="9">
        <f t="shared" si="2"/>
        <v>6.166666666666667</v>
      </c>
      <c r="F51" s="9" t="str">
        <f t="shared" si="2"/>
        <v>-</v>
      </c>
      <c r="G51" s="9">
        <f t="shared" si="2"/>
        <v>7</v>
      </c>
      <c r="H51" s="9" t="str">
        <f t="shared" si="2"/>
        <v>-</v>
      </c>
      <c r="I51" s="9" t="str">
        <f t="shared" si="2"/>
        <v>-</v>
      </c>
      <c r="J51" s="9" t="str">
        <f t="shared" si="2"/>
        <v>-</v>
      </c>
      <c r="K51" s="9" t="str">
        <f t="shared" si="2"/>
        <v>-</v>
      </c>
      <c r="L51" s="9" t="str">
        <f t="shared" si="2"/>
        <v>-</v>
      </c>
      <c r="M51" s="9" t="str">
        <f t="shared" si="2"/>
        <v>-</v>
      </c>
      <c r="N51" s="9" t="str">
        <f t="shared" si="2"/>
        <v>-</v>
      </c>
      <c r="O51" s="9" t="str">
        <f t="shared" si="2"/>
        <v>-</v>
      </c>
      <c r="P51" s="9" t="str">
        <f t="shared" si="2"/>
        <v>-</v>
      </c>
      <c r="Q51" s="9" t="str">
        <f t="shared" si="2"/>
        <v>-</v>
      </c>
      <c r="R51" s="9" t="str">
        <f t="shared" si="2"/>
        <v>-</v>
      </c>
      <c r="S51" s="9" t="str">
        <f t="shared" si="2"/>
        <v>-</v>
      </c>
      <c r="T51" s="9" t="str">
        <f t="shared" si="2"/>
        <v>-</v>
      </c>
      <c r="U51" s="9" t="str">
        <f t="shared" si="2"/>
        <v>-</v>
      </c>
      <c r="V51" s="9" t="str">
        <f t="shared" si="2"/>
        <v>-</v>
      </c>
      <c r="W51" s="9" t="str">
        <f t="shared" si="2"/>
        <v>-</v>
      </c>
      <c r="X51" s="9" t="str">
        <f t="shared" si="2"/>
        <v>-</v>
      </c>
      <c r="Y51" s="9" t="str">
        <f t="shared" si="2"/>
        <v>-</v>
      </c>
      <c r="Z51" s="9" t="str">
        <f t="shared" si="2"/>
        <v>-</v>
      </c>
      <c r="AA51" s="9" t="str">
        <f t="shared" si="2"/>
        <v>-</v>
      </c>
      <c r="AB51" s="9" t="str">
        <f t="shared" si="2"/>
        <v>-</v>
      </c>
      <c r="AC51" s="9" t="str">
        <f t="shared" si="2"/>
        <v>-</v>
      </c>
      <c r="AD51" s="9" t="str">
        <f t="shared" si="2"/>
        <v>-</v>
      </c>
      <c r="AE51" s="9" t="str">
        <f t="shared" si="2"/>
        <v>-</v>
      </c>
      <c r="AF51" s="9" t="str">
        <f t="shared" si="2"/>
        <v>-</v>
      </c>
      <c r="AG51" s="9" t="str">
        <f t="shared" si="2"/>
        <v>-</v>
      </c>
      <c r="AH51" s="9" t="str">
        <f aca="true" t="shared" si="3" ref="AH51:AY51">IF(AH69=AI69,"-",AH52/AH65)</f>
        <v>-</v>
      </c>
      <c r="AI51" s="9" t="str">
        <f t="shared" si="3"/>
        <v>-</v>
      </c>
      <c r="AJ51" s="9" t="str">
        <f t="shared" si="3"/>
        <v>-</v>
      </c>
      <c r="AK51" s="9" t="str">
        <f t="shared" si="3"/>
        <v>-</v>
      </c>
      <c r="AL51" s="9" t="str">
        <f t="shared" si="3"/>
        <v>-</v>
      </c>
      <c r="AM51" s="9" t="str">
        <f t="shared" si="3"/>
        <v>-</v>
      </c>
      <c r="AN51" s="9" t="str">
        <f t="shared" si="3"/>
        <v>-</v>
      </c>
      <c r="AO51" s="9" t="str">
        <f t="shared" si="3"/>
        <v>-</v>
      </c>
      <c r="AP51" s="9" t="str">
        <f t="shared" si="3"/>
        <v>-</v>
      </c>
      <c r="AQ51" s="9" t="str">
        <f t="shared" si="3"/>
        <v>-</v>
      </c>
      <c r="AR51" s="9" t="str">
        <f t="shared" si="3"/>
        <v>-</v>
      </c>
      <c r="AS51" s="9" t="str">
        <f t="shared" si="3"/>
        <v>-</v>
      </c>
      <c r="AT51" s="9" t="str">
        <f t="shared" si="3"/>
        <v>-</v>
      </c>
      <c r="AU51" s="9" t="str">
        <f t="shared" si="3"/>
        <v>-</v>
      </c>
      <c r="AV51" s="9" t="str">
        <f t="shared" si="3"/>
        <v>-</v>
      </c>
      <c r="AW51" s="9" t="str">
        <f t="shared" si="3"/>
        <v>-</v>
      </c>
      <c r="AX51" s="9" t="str">
        <f t="shared" si="3"/>
        <v>-</v>
      </c>
      <c r="AY51" s="9" t="str">
        <f t="shared" si="3"/>
        <v>-</v>
      </c>
    </row>
    <row r="52" spans="1:51" ht="15" hidden="1">
      <c r="A52" s="9" t="s">
        <v>25</v>
      </c>
      <c r="B52" s="10" t="str">
        <f aca="true" t="shared" si="4" ref="B52:AG52">IF(B69=C69,"-",B53)</f>
        <v>-</v>
      </c>
      <c r="C52" s="9">
        <f t="shared" si="4"/>
        <v>50</v>
      </c>
      <c r="D52" s="9" t="str">
        <f t="shared" si="4"/>
        <v>-</v>
      </c>
      <c r="E52" s="9">
        <f t="shared" si="4"/>
        <v>74</v>
      </c>
      <c r="F52" s="9" t="str">
        <f t="shared" si="4"/>
        <v>-</v>
      </c>
      <c r="G52" s="9">
        <f t="shared" si="4"/>
        <v>98</v>
      </c>
      <c r="H52" s="9" t="str">
        <f t="shared" si="4"/>
        <v>-</v>
      </c>
      <c r="I52" s="9" t="str">
        <f t="shared" si="4"/>
        <v>-</v>
      </c>
      <c r="J52" s="9" t="str">
        <f t="shared" si="4"/>
        <v>-</v>
      </c>
      <c r="K52" s="9" t="str">
        <f t="shared" si="4"/>
        <v>-</v>
      </c>
      <c r="L52" s="9" t="str">
        <f t="shared" si="4"/>
        <v>-</v>
      </c>
      <c r="M52" s="9" t="str">
        <f t="shared" si="4"/>
        <v>-</v>
      </c>
      <c r="N52" s="9" t="str">
        <f t="shared" si="4"/>
        <v>-</v>
      </c>
      <c r="O52" s="9" t="str">
        <f t="shared" si="4"/>
        <v>-</v>
      </c>
      <c r="P52" s="9" t="str">
        <f t="shared" si="4"/>
        <v>-</v>
      </c>
      <c r="Q52" s="9" t="str">
        <f t="shared" si="4"/>
        <v>-</v>
      </c>
      <c r="R52" s="9" t="str">
        <f t="shared" si="4"/>
        <v>-</v>
      </c>
      <c r="S52" s="9" t="str">
        <f t="shared" si="4"/>
        <v>-</v>
      </c>
      <c r="T52" s="9" t="str">
        <f t="shared" si="4"/>
        <v>-</v>
      </c>
      <c r="U52" s="9" t="str">
        <f t="shared" si="4"/>
        <v>-</v>
      </c>
      <c r="V52" s="9" t="str">
        <f t="shared" si="4"/>
        <v>-</v>
      </c>
      <c r="W52" s="9" t="str">
        <f t="shared" si="4"/>
        <v>-</v>
      </c>
      <c r="X52" s="9" t="str">
        <f t="shared" si="4"/>
        <v>-</v>
      </c>
      <c r="Y52" s="9" t="str">
        <f t="shared" si="4"/>
        <v>-</v>
      </c>
      <c r="Z52" s="9" t="str">
        <f t="shared" si="4"/>
        <v>-</v>
      </c>
      <c r="AA52" s="9" t="str">
        <f t="shared" si="4"/>
        <v>-</v>
      </c>
      <c r="AB52" s="9" t="str">
        <f t="shared" si="4"/>
        <v>-</v>
      </c>
      <c r="AC52" s="9" t="str">
        <f t="shared" si="4"/>
        <v>-</v>
      </c>
      <c r="AD52" s="9" t="str">
        <f t="shared" si="4"/>
        <v>-</v>
      </c>
      <c r="AE52" s="9" t="str">
        <f t="shared" si="4"/>
        <v>-</v>
      </c>
      <c r="AF52" s="9" t="str">
        <f t="shared" si="4"/>
        <v>-</v>
      </c>
      <c r="AG52" s="9" t="str">
        <f t="shared" si="4"/>
        <v>-</v>
      </c>
      <c r="AH52" s="9" t="str">
        <f aca="true" t="shared" si="5" ref="AH52:AY52">IF(AH69=AI69,"-",AH53)</f>
        <v>-</v>
      </c>
      <c r="AI52" s="9" t="str">
        <f t="shared" si="5"/>
        <v>-</v>
      </c>
      <c r="AJ52" s="9" t="str">
        <f t="shared" si="5"/>
        <v>-</v>
      </c>
      <c r="AK52" s="9" t="str">
        <f t="shared" si="5"/>
        <v>-</v>
      </c>
      <c r="AL52" s="9" t="str">
        <f t="shared" si="5"/>
        <v>-</v>
      </c>
      <c r="AM52" s="9" t="str">
        <f t="shared" si="5"/>
        <v>-</v>
      </c>
      <c r="AN52" s="9" t="str">
        <f t="shared" si="5"/>
        <v>-</v>
      </c>
      <c r="AO52" s="9" t="str">
        <f t="shared" si="5"/>
        <v>-</v>
      </c>
      <c r="AP52" s="9" t="str">
        <f t="shared" si="5"/>
        <v>-</v>
      </c>
      <c r="AQ52" s="9" t="str">
        <f t="shared" si="5"/>
        <v>-</v>
      </c>
      <c r="AR52" s="9" t="str">
        <f t="shared" si="5"/>
        <v>-</v>
      </c>
      <c r="AS52" s="9" t="str">
        <f t="shared" si="5"/>
        <v>-</v>
      </c>
      <c r="AT52" s="9" t="str">
        <f t="shared" si="5"/>
        <v>-</v>
      </c>
      <c r="AU52" s="9" t="str">
        <f t="shared" si="5"/>
        <v>-</v>
      </c>
      <c r="AV52" s="9" t="str">
        <f t="shared" si="5"/>
        <v>-</v>
      </c>
      <c r="AW52" s="9" t="str">
        <f t="shared" si="5"/>
        <v>-</v>
      </c>
      <c r="AX52" s="9" t="str">
        <f t="shared" si="5"/>
        <v>-</v>
      </c>
      <c r="AY52" s="9" t="str">
        <f t="shared" si="5"/>
        <v>-</v>
      </c>
    </row>
    <row r="53" spans="1:51" ht="15" hidden="1">
      <c r="A53" s="9" t="s">
        <v>63</v>
      </c>
      <c r="B53" s="10">
        <f>B67^2</f>
        <v>25</v>
      </c>
      <c r="C53" s="9">
        <f aca="true" t="shared" si="6" ref="C53:AY53">IF(C68=1,IF(C69=B69,B53+C67^2,C67^2),"-")</f>
        <v>50</v>
      </c>
      <c r="D53" s="9">
        <f t="shared" si="6"/>
        <v>49</v>
      </c>
      <c r="E53" s="9">
        <f t="shared" si="6"/>
        <v>74</v>
      </c>
      <c r="F53" s="9">
        <f t="shared" si="6"/>
        <v>49</v>
      </c>
      <c r="G53" s="9">
        <f t="shared" si="6"/>
        <v>98</v>
      </c>
      <c r="H53" s="9" t="str">
        <f t="shared" si="6"/>
        <v>-</v>
      </c>
      <c r="I53" s="9" t="str">
        <f t="shared" si="6"/>
        <v>-</v>
      </c>
      <c r="J53" s="9" t="str">
        <f t="shared" si="6"/>
        <v>-</v>
      </c>
      <c r="K53" s="9" t="str">
        <f t="shared" si="6"/>
        <v>-</v>
      </c>
      <c r="L53" s="9" t="str">
        <f t="shared" si="6"/>
        <v>-</v>
      </c>
      <c r="M53" s="9" t="str">
        <f t="shared" si="6"/>
        <v>-</v>
      </c>
      <c r="N53" s="9" t="str">
        <f t="shared" si="6"/>
        <v>-</v>
      </c>
      <c r="O53" s="9" t="str">
        <f t="shared" si="6"/>
        <v>-</v>
      </c>
      <c r="P53" s="9" t="str">
        <f t="shared" si="6"/>
        <v>-</v>
      </c>
      <c r="Q53" s="9" t="str">
        <f t="shared" si="6"/>
        <v>-</v>
      </c>
      <c r="R53" s="9" t="str">
        <f t="shared" si="6"/>
        <v>-</v>
      </c>
      <c r="S53" s="9" t="str">
        <f t="shared" si="6"/>
        <v>-</v>
      </c>
      <c r="T53" s="9" t="str">
        <f t="shared" si="6"/>
        <v>-</v>
      </c>
      <c r="U53" s="9" t="str">
        <f t="shared" si="6"/>
        <v>-</v>
      </c>
      <c r="V53" s="9" t="str">
        <f t="shared" si="6"/>
        <v>-</v>
      </c>
      <c r="W53" s="9" t="str">
        <f t="shared" si="6"/>
        <v>-</v>
      </c>
      <c r="X53" s="9" t="str">
        <f t="shared" si="6"/>
        <v>-</v>
      </c>
      <c r="Y53" s="9" t="str">
        <f t="shared" si="6"/>
        <v>-</v>
      </c>
      <c r="Z53" s="9" t="str">
        <f t="shared" si="6"/>
        <v>-</v>
      </c>
      <c r="AA53" s="9" t="str">
        <f t="shared" si="6"/>
        <v>-</v>
      </c>
      <c r="AB53" s="9" t="str">
        <f t="shared" si="6"/>
        <v>-</v>
      </c>
      <c r="AC53" s="9" t="str">
        <f t="shared" si="6"/>
        <v>-</v>
      </c>
      <c r="AD53" s="9" t="str">
        <f t="shared" si="6"/>
        <v>-</v>
      </c>
      <c r="AE53" s="9" t="str">
        <f t="shared" si="6"/>
        <v>-</v>
      </c>
      <c r="AF53" s="9" t="str">
        <f t="shared" si="6"/>
        <v>-</v>
      </c>
      <c r="AG53" s="9" t="str">
        <f t="shared" si="6"/>
        <v>-</v>
      </c>
      <c r="AH53" s="9" t="str">
        <f t="shared" si="6"/>
        <v>-</v>
      </c>
      <c r="AI53" s="9" t="str">
        <f t="shared" si="6"/>
        <v>-</v>
      </c>
      <c r="AJ53" s="9" t="str">
        <f t="shared" si="6"/>
        <v>-</v>
      </c>
      <c r="AK53" s="9" t="str">
        <f t="shared" si="6"/>
        <v>-</v>
      </c>
      <c r="AL53" s="9" t="str">
        <f t="shared" si="6"/>
        <v>-</v>
      </c>
      <c r="AM53" s="9" t="str">
        <f t="shared" si="6"/>
        <v>-</v>
      </c>
      <c r="AN53" s="9" t="str">
        <f t="shared" si="6"/>
        <v>-</v>
      </c>
      <c r="AO53" s="9" t="str">
        <f t="shared" si="6"/>
        <v>-</v>
      </c>
      <c r="AP53" s="9" t="str">
        <f t="shared" si="6"/>
        <v>-</v>
      </c>
      <c r="AQ53" s="9" t="str">
        <f t="shared" si="6"/>
        <v>-</v>
      </c>
      <c r="AR53" s="9" t="str">
        <f t="shared" si="6"/>
        <v>-</v>
      </c>
      <c r="AS53" s="9" t="str">
        <f t="shared" si="6"/>
        <v>-</v>
      </c>
      <c r="AT53" s="9" t="str">
        <f t="shared" si="6"/>
        <v>-</v>
      </c>
      <c r="AU53" s="9" t="str">
        <f t="shared" si="6"/>
        <v>-</v>
      </c>
      <c r="AV53" s="9" t="str">
        <f t="shared" si="6"/>
        <v>-</v>
      </c>
      <c r="AW53" s="9" t="str">
        <f t="shared" si="6"/>
        <v>-</v>
      </c>
      <c r="AX53" s="9" t="str">
        <f t="shared" si="6"/>
        <v>-</v>
      </c>
      <c r="AY53" s="9" t="str">
        <f t="shared" si="6"/>
        <v>-</v>
      </c>
    </row>
    <row r="54" spans="1:51" ht="15" hidden="1">
      <c r="A54" s="9" t="s">
        <v>26</v>
      </c>
      <c r="B54" s="10">
        <f>IF(B68=1,AVERAGE(B71:B1070),"-")</f>
        <v>0.28759999999999997</v>
      </c>
      <c r="C54" s="9">
        <f>IF(C68=1,AVERAGE(C71:C1070),"-")</f>
        <v>0.099</v>
      </c>
      <c r="D54" s="9">
        <f aca="true" t="shared" si="7" ref="D54:AY54">IF(D68=1,AVERAGE(D71:D1070),"-")</f>
        <v>0.2782857142857143</v>
      </c>
      <c r="E54" s="9">
        <f t="shared" si="7"/>
        <v>0.1378</v>
      </c>
      <c r="F54" s="9">
        <f t="shared" si="7"/>
        <v>0.2144285714285714</v>
      </c>
      <c r="G54" s="9">
        <f t="shared" si="7"/>
        <v>0.14585714285714288</v>
      </c>
      <c r="H54" s="9" t="str">
        <f t="shared" si="7"/>
        <v>-</v>
      </c>
      <c r="I54" s="9" t="str">
        <f t="shared" si="7"/>
        <v>-</v>
      </c>
      <c r="J54" s="9" t="str">
        <f t="shared" si="7"/>
        <v>-</v>
      </c>
      <c r="K54" s="9" t="str">
        <f t="shared" si="7"/>
        <v>-</v>
      </c>
      <c r="L54" s="9" t="str">
        <f t="shared" si="7"/>
        <v>-</v>
      </c>
      <c r="M54" s="9" t="str">
        <f t="shared" si="7"/>
        <v>-</v>
      </c>
      <c r="N54" s="9" t="str">
        <f t="shared" si="7"/>
        <v>-</v>
      </c>
      <c r="O54" s="9" t="str">
        <f t="shared" si="7"/>
        <v>-</v>
      </c>
      <c r="P54" s="9" t="str">
        <f t="shared" si="7"/>
        <v>-</v>
      </c>
      <c r="Q54" s="9" t="str">
        <f t="shared" si="7"/>
        <v>-</v>
      </c>
      <c r="R54" s="9" t="str">
        <f t="shared" si="7"/>
        <v>-</v>
      </c>
      <c r="S54" s="9" t="str">
        <f t="shared" si="7"/>
        <v>-</v>
      </c>
      <c r="T54" s="9" t="str">
        <f t="shared" si="7"/>
        <v>-</v>
      </c>
      <c r="U54" s="9" t="str">
        <f t="shared" si="7"/>
        <v>-</v>
      </c>
      <c r="V54" s="9" t="str">
        <f t="shared" si="7"/>
        <v>-</v>
      </c>
      <c r="W54" s="9" t="str">
        <f t="shared" si="7"/>
        <v>-</v>
      </c>
      <c r="X54" s="9" t="str">
        <f t="shared" si="7"/>
        <v>-</v>
      </c>
      <c r="Y54" s="9" t="str">
        <f t="shared" si="7"/>
        <v>-</v>
      </c>
      <c r="Z54" s="9" t="str">
        <f t="shared" si="7"/>
        <v>-</v>
      </c>
      <c r="AA54" s="9" t="str">
        <f t="shared" si="7"/>
        <v>-</v>
      </c>
      <c r="AB54" s="9" t="str">
        <f t="shared" si="7"/>
        <v>-</v>
      </c>
      <c r="AC54" s="9" t="str">
        <f t="shared" si="7"/>
        <v>-</v>
      </c>
      <c r="AD54" s="9" t="str">
        <f t="shared" si="7"/>
        <v>-</v>
      </c>
      <c r="AE54" s="9" t="str">
        <f t="shared" si="7"/>
        <v>-</v>
      </c>
      <c r="AF54" s="9" t="str">
        <f t="shared" si="7"/>
        <v>-</v>
      </c>
      <c r="AG54" s="9" t="str">
        <f t="shared" si="7"/>
        <v>-</v>
      </c>
      <c r="AH54" s="9" t="str">
        <f t="shared" si="7"/>
        <v>-</v>
      </c>
      <c r="AI54" s="9" t="str">
        <f t="shared" si="7"/>
        <v>-</v>
      </c>
      <c r="AJ54" s="9" t="str">
        <f t="shared" si="7"/>
        <v>-</v>
      </c>
      <c r="AK54" s="9" t="str">
        <f t="shared" si="7"/>
        <v>-</v>
      </c>
      <c r="AL54" s="9" t="str">
        <f t="shared" si="7"/>
        <v>-</v>
      </c>
      <c r="AM54" s="9" t="str">
        <f t="shared" si="7"/>
        <v>-</v>
      </c>
      <c r="AN54" s="9" t="str">
        <f t="shared" si="7"/>
        <v>-</v>
      </c>
      <c r="AO54" s="9" t="str">
        <f t="shared" si="7"/>
        <v>-</v>
      </c>
      <c r="AP54" s="9" t="str">
        <f t="shared" si="7"/>
        <v>-</v>
      </c>
      <c r="AQ54" s="9" t="str">
        <f t="shared" si="7"/>
        <v>-</v>
      </c>
      <c r="AR54" s="9" t="str">
        <f t="shared" si="7"/>
        <v>-</v>
      </c>
      <c r="AS54" s="9" t="str">
        <f t="shared" si="7"/>
        <v>-</v>
      </c>
      <c r="AT54" s="9" t="str">
        <f t="shared" si="7"/>
        <v>-</v>
      </c>
      <c r="AU54" s="9" t="str">
        <f t="shared" si="7"/>
        <v>-</v>
      </c>
      <c r="AV54" s="9" t="str">
        <f t="shared" si="7"/>
        <v>-</v>
      </c>
      <c r="AW54" s="9" t="str">
        <f t="shared" si="7"/>
        <v>-</v>
      </c>
      <c r="AX54" s="9" t="str">
        <f t="shared" si="7"/>
        <v>-</v>
      </c>
      <c r="AY54" s="9" t="str">
        <f t="shared" si="7"/>
        <v>-</v>
      </c>
    </row>
    <row r="55" spans="1:51" ht="15" hidden="1">
      <c r="A55" s="9" t="s">
        <v>27</v>
      </c>
      <c r="B55" s="10">
        <f>IF(B68=1,COUNT(B71:B1070),"-")</f>
        <v>5</v>
      </c>
      <c r="C55" s="9">
        <f>IF(C68=1,COUNT(C71:C1070),"-")</f>
        <v>5</v>
      </c>
      <c r="D55" s="9">
        <f aca="true" t="shared" si="8" ref="D55:AY55">IF(D68=1,COUNT(D71:D1070),"-")</f>
        <v>7</v>
      </c>
      <c r="E55" s="9">
        <f t="shared" si="8"/>
        <v>5</v>
      </c>
      <c r="F55" s="9">
        <f t="shared" si="8"/>
        <v>7</v>
      </c>
      <c r="G55" s="9">
        <f t="shared" si="8"/>
        <v>7</v>
      </c>
      <c r="H55" s="9" t="str">
        <f t="shared" si="8"/>
        <v>-</v>
      </c>
      <c r="I55" s="9" t="str">
        <f t="shared" si="8"/>
        <v>-</v>
      </c>
      <c r="J55" s="9" t="str">
        <f t="shared" si="8"/>
        <v>-</v>
      </c>
      <c r="K55" s="9" t="str">
        <f t="shared" si="8"/>
        <v>-</v>
      </c>
      <c r="L55" s="9" t="str">
        <f t="shared" si="8"/>
        <v>-</v>
      </c>
      <c r="M55" s="9" t="str">
        <f t="shared" si="8"/>
        <v>-</v>
      </c>
      <c r="N55" s="9" t="str">
        <f t="shared" si="8"/>
        <v>-</v>
      </c>
      <c r="O55" s="9" t="str">
        <f t="shared" si="8"/>
        <v>-</v>
      </c>
      <c r="P55" s="9" t="str">
        <f t="shared" si="8"/>
        <v>-</v>
      </c>
      <c r="Q55" s="9" t="str">
        <f t="shared" si="8"/>
        <v>-</v>
      </c>
      <c r="R55" s="9" t="str">
        <f t="shared" si="8"/>
        <v>-</v>
      </c>
      <c r="S55" s="9" t="str">
        <f t="shared" si="8"/>
        <v>-</v>
      </c>
      <c r="T55" s="9" t="str">
        <f t="shared" si="8"/>
        <v>-</v>
      </c>
      <c r="U55" s="9" t="str">
        <f t="shared" si="8"/>
        <v>-</v>
      </c>
      <c r="V55" s="9" t="str">
        <f t="shared" si="8"/>
        <v>-</v>
      </c>
      <c r="W55" s="9" t="str">
        <f t="shared" si="8"/>
        <v>-</v>
      </c>
      <c r="X55" s="9" t="str">
        <f t="shared" si="8"/>
        <v>-</v>
      </c>
      <c r="Y55" s="9" t="str">
        <f t="shared" si="8"/>
        <v>-</v>
      </c>
      <c r="Z55" s="9" t="str">
        <f t="shared" si="8"/>
        <v>-</v>
      </c>
      <c r="AA55" s="9" t="str">
        <f t="shared" si="8"/>
        <v>-</v>
      </c>
      <c r="AB55" s="9" t="str">
        <f t="shared" si="8"/>
        <v>-</v>
      </c>
      <c r="AC55" s="9" t="str">
        <f t="shared" si="8"/>
        <v>-</v>
      </c>
      <c r="AD55" s="9" t="str">
        <f t="shared" si="8"/>
        <v>-</v>
      </c>
      <c r="AE55" s="9" t="str">
        <f t="shared" si="8"/>
        <v>-</v>
      </c>
      <c r="AF55" s="9" t="str">
        <f t="shared" si="8"/>
        <v>-</v>
      </c>
      <c r="AG55" s="9" t="str">
        <f t="shared" si="8"/>
        <v>-</v>
      </c>
      <c r="AH55" s="9" t="str">
        <f t="shared" si="8"/>
        <v>-</v>
      </c>
      <c r="AI55" s="9" t="str">
        <f t="shared" si="8"/>
        <v>-</v>
      </c>
      <c r="AJ55" s="9" t="str">
        <f t="shared" si="8"/>
        <v>-</v>
      </c>
      <c r="AK55" s="9" t="str">
        <f t="shared" si="8"/>
        <v>-</v>
      </c>
      <c r="AL55" s="9" t="str">
        <f t="shared" si="8"/>
        <v>-</v>
      </c>
      <c r="AM55" s="9" t="str">
        <f t="shared" si="8"/>
        <v>-</v>
      </c>
      <c r="AN55" s="9" t="str">
        <f t="shared" si="8"/>
        <v>-</v>
      </c>
      <c r="AO55" s="9" t="str">
        <f t="shared" si="8"/>
        <v>-</v>
      </c>
      <c r="AP55" s="9" t="str">
        <f t="shared" si="8"/>
        <v>-</v>
      </c>
      <c r="AQ55" s="9" t="str">
        <f t="shared" si="8"/>
        <v>-</v>
      </c>
      <c r="AR55" s="9" t="str">
        <f t="shared" si="8"/>
        <v>-</v>
      </c>
      <c r="AS55" s="9" t="str">
        <f t="shared" si="8"/>
        <v>-</v>
      </c>
      <c r="AT55" s="9" t="str">
        <f t="shared" si="8"/>
        <v>-</v>
      </c>
      <c r="AU55" s="9" t="str">
        <f t="shared" si="8"/>
        <v>-</v>
      </c>
      <c r="AV55" s="9" t="str">
        <f t="shared" si="8"/>
        <v>-</v>
      </c>
      <c r="AW55" s="9" t="str">
        <f t="shared" si="8"/>
        <v>-</v>
      </c>
      <c r="AX55" s="9" t="str">
        <f t="shared" si="8"/>
        <v>-</v>
      </c>
      <c r="AY55" s="9" t="str">
        <f t="shared" si="8"/>
        <v>-</v>
      </c>
    </row>
    <row r="56" ht="15" hidden="1">
      <c r="B56" s="10"/>
    </row>
    <row r="57" spans="1:51" ht="15" hidden="1">
      <c r="A57" s="9" t="s">
        <v>62</v>
      </c>
      <c r="B57" s="10">
        <f aca="true" t="shared" si="9" ref="B57:AY57">IF(B68=1,DEVSQ(B71:B1070),"-")</f>
        <v>0.011545199999999999</v>
      </c>
      <c r="C57" s="9">
        <f t="shared" si="9"/>
        <v>0.01789</v>
      </c>
      <c r="D57" s="9">
        <f t="shared" si="9"/>
        <v>0.07405742857142858</v>
      </c>
      <c r="E57" s="9">
        <f t="shared" si="9"/>
        <v>0.0504808</v>
      </c>
      <c r="F57" s="9">
        <f t="shared" si="9"/>
        <v>0.025457714285714292</v>
      </c>
      <c r="G57" s="9">
        <f t="shared" si="9"/>
        <v>0.056204857142857154</v>
      </c>
      <c r="H57" s="9" t="str">
        <f t="shared" si="9"/>
        <v>-</v>
      </c>
      <c r="I57" s="9" t="str">
        <f t="shared" si="9"/>
        <v>-</v>
      </c>
      <c r="J57" s="9" t="str">
        <f t="shared" si="9"/>
        <v>-</v>
      </c>
      <c r="K57" s="9" t="str">
        <f t="shared" si="9"/>
        <v>-</v>
      </c>
      <c r="L57" s="9" t="str">
        <f t="shared" si="9"/>
        <v>-</v>
      </c>
      <c r="M57" s="9" t="str">
        <f t="shared" si="9"/>
        <v>-</v>
      </c>
      <c r="N57" s="9" t="str">
        <f t="shared" si="9"/>
        <v>-</v>
      </c>
      <c r="O57" s="9" t="str">
        <f t="shared" si="9"/>
        <v>-</v>
      </c>
      <c r="P57" s="9" t="str">
        <f t="shared" si="9"/>
        <v>-</v>
      </c>
      <c r="Q57" s="9" t="str">
        <f t="shared" si="9"/>
        <v>-</v>
      </c>
      <c r="R57" s="9" t="str">
        <f t="shared" si="9"/>
        <v>-</v>
      </c>
      <c r="S57" s="9" t="str">
        <f t="shared" si="9"/>
        <v>-</v>
      </c>
      <c r="T57" s="9" t="str">
        <f t="shared" si="9"/>
        <v>-</v>
      </c>
      <c r="U57" s="9" t="str">
        <f t="shared" si="9"/>
        <v>-</v>
      </c>
      <c r="V57" s="9" t="str">
        <f t="shared" si="9"/>
        <v>-</v>
      </c>
      <c r="W57" s="9" t="str">
        <f t="shared" si="9"/>
        <v>-</v>
      </c>
      <c r="X57" s="9" t="str">
        <f t="shared" si="9"/>
        <v>-</v>
      </c>
      <c r="Y57" s="9" t="str">
        <f t="shared" si="9"/>
        <v>-</v>
      </c>
      <c r="Z57" s="9" t="str">
        <f t="shared" si="9"/>
        <v>-</v>
      </c>
      <c r="AA57" s="9" t="str">
        <f t="shared" si="9"/>
        <v>-</v>
      </c>
      <c r="AB57" s="9" t="str">
        <f t="shared" si="9"/>
        <v>-</v>
      </c>
      <c r="AC57" s="9" t="str">
        <f t="shared" si="9"/>
        <v>-</v>
      </c>
      <c r="AD57" s="9" t="str">
        <f t="shared" si="9"/>
        <v>-</v>
      </c>
      <c r="AE57" s="9" t="str">
        <f t="shared" si="9"/>
        <v>-</v>
      </c>
      <c r="AF57" s="9" t="str">
        <f t="shared" si="9"/>
        <v>-</v>
      </c>
      <c r="AG57" s="9" t="str">
        <f t="shared" si="9"/>
        <v>-</v>
      </c>
      <c r="AH57" s="9" t="str">
        <f t="shared" si="9"/>
        <v>-</v>
      </c>
      <c r="AI57" s="9" t="str">
        <f t="shared" si="9"/>
        <v>-</v>
      </c>
      <c r="AJ57" s="9" t="str">
        <f t="shared" si="9"/>
        <v>-</v>
      </c>
      <c r="AK57" s="9" t="str">
        <f t="shared" si="9"/>
        <v>-</v>
      </c>
      <c r="AL57" s="9" t="str">
        <f t="shared" si="9"/>
        <v>-</v>
      </c>
      <c r="AM57" s="9" t="str">
        <f t="shared" si="9"/>
        <v>-</v>
      </c>
      <c r="AN57" s="9" t="str">
        <f t="shared" si="9"/>
        <v>-</v>
      </c>
      <c r="AO57" s="9" t="str">
        <f t="shared" si="9"/>
        <v>-</v>
      </c>
      <c r="AP57" s="9" t="str">
        <f t="shared" si="9"/>
        <v>-</v>
      </c>
      <c r="AQ57" s="9" t="str">
        <f t="shared" si="9"/>
        <v>-</v>
      </c>
      <c r="AR57" s="9" t="str">
        <f t="shared" si="9"/>
        <v>-</v>
      </c>
      <c r="AS57" s="9" t="str">
        <f t="shared" si="9"/>
        <v>-</v>
      </c>
      <c r="AT57" s="9" t="str">
        <f t="shared" si="9"/>
        <v>-</v>
      </c>
      <c r="AU57" s="9" t="str">
        <f t="shared" si="9"/>
        <v>-</v>
      </c>
      <c r="AV57" s="9" t="str">
        <f t="shared" si="9"/>
        <v>-</v>
      </c>
      <c r="AW57" s="9" t="str">
        <f t="shared" si="9"/>
        <v>-</v>
      </c>
      <c r="AX57" s="9" t="str">
        <f t="shared" si="9"/>
        <v>-</v>
      </c>
      <c r="AY57" s="9" t="str">
        <f t="shared" si="9"/>
        <v>-</v>
      </c>
    </row>
    <row r="58" spans="1:51" ht="15" hidden="1">
      <c r="A58" s="9" t="s">
        <v>28</v>
      </c>
      <c r="B58" s="10">
        <f>IF(B68=1,B55*(B54-$B50)^2,"-")</f>
        <v>0.04104180000000002</v>
      </c>
      <c r="C58" s="9">
        <f aca="true" t="shared" si="10" ref="C58:AY58">IF(C68=1,C55*(C54-$B50)^2,"-")</f>
        <v>0.048019999999999945</v>
      </c>
      <c r="D58" s="9">
        <f t="shared" si="10"/>
        <v>0.0462515714285715</v>
      </c>
      <c r="E58" s="9">
        <f t="shared" si="10"/>
        <v>0.017523199999999968</v>
      </c>
      <c r="F58" s="9">
        <f t="shared" si="10"/>
        <v>0.002126285714285722</v>
      </c>
      <c r="G58" s="9">
        <f t="shared" si="10"/>
        <v>0.01830914285714281</v>
      </c>
      <c r="H58" s="9" t="str">
        <f t="shared" si="10"/>
        <v>-</v>
      </c>
      <c r="I58" s="9" t="str">
        <f t="shared" si="10"/>
        <v>-</v>
      </c>
      <c r="J58" s="9" t="str">
        <f t="shared" si="10"/>
        <v>-</v>
      </c>
      <c r="K58" s="9" t="str">
        <f t="shared" si="10"/>
        <v>-</v>
      </c>
      <c r="L58" s="9" t="str">
        <f t="shared" si="10"/>
        <v>-</v>
      </c>
      <c r="M58" s="9" t="str">
        <f t="shared" si="10"/>
        <v>-</v>
      </c>
      <c r="N58" s="9" t="str">
        <f t="shared" si="10"/>
        <v>-</v>
      </c>
      <c r="O58" s="9" t="str">
        <f t="shared" si="10"/>
        <v>-</v>
      </c>
      <c r="P58" s="9" t="str">
        <f t="shared" si="10"/>
        <v>-</v>
      </c>
      <c r="Q58" s="9" t="str">
        <f t="shared" si="10"/>
        <v>-</v>
      </c>
      <c r="R58" s="9" t="str">
        <f t="shared" si="10"/>
        <v>-</v>
      </c>
      <c r="S58" s="9" t="str">
        <f t="shared" si="10"/>
        <v>-</v>
      </c>
      <c r="T58" s="9" t="str">
        <f t="shared" si="10"/>
        <v>-</v>
      </c>
      <c r="U58" s="9" t="str">
        <f t="shared" si="10"/>
        <v>-</v>
      </c>
      <c r="V58" s="9" t="str">
        <f t="shared" si="10"/>
        <v>-</v>
      </c>
      <c r="W58" s="9" t="str">
        <f t="shared" si="10"/>
        <v>-</v>
      </c>
      <c r="X58" s="9" t="str">
        <f t="shared" si="10"/>
        <v>-</v>
      </c>
      <c r="Y58" s="9" t="str">
        <f t="shared" si="10"/>
        <v>-</v>
      </c>
      <c r="Z58" s="9" t="str">
        <f t="shared" si="10"/>
        <v>-</v>
      </c>
      <c r="AA58" s="9" t="str">
        <f t="shared" si="10"/>
        <v>-</v>
      </c>
      <c r="AB58" s="9" t="str">
        <f t="shared" si="10"/>
        <v>-</v>
      </c>
      <c r="AC58" s="9" t="str">
        <f t="shared" si="10"/>
        <v>-</v>
      </c>
      <c r="AD58" s="9" t="str">
        <f t="shared" si="10"/>
        <v>-</v>
      </c>
      <c r="AE58" s="9" t="str">
        <f t="shared" si="10"/>
        <v>-</v>
      </c>
      <c r="AF58" s="9" t="str">
        <f t="shared" si="10"/>
        <v>-</v>
      </c>
      <c r="AG58" s="9" t="str">
        <f t="shared" si="10"/>
        <v>-</v>
      </c>
      <c r="AH58" s="9" t="str">
        <f t="shared" si="10"/>
        <v>-</v>
      </c>
      <c r="AI58" s="9" t="str">
        <f t="shared" si="10"/>
        <v>-</v>
      </c>
      <c r="AJ58" s="9" t="str">
        <f t="shared" si="10"/>
        <v>-</v>
      </c>
      <c r="AK58" s="9" t="str">
        <f t="shared" si="10"/>
        <v>-</v>
      </c>
      <c r="AL58" s="9" t="str">
        <f t="shared" si="10"/>
        <v>-</v>
      </c>
      <c r="AM58" s="9" t="str">
        <f t="shared" si="10"/>
        <v>-</v>
      </c>
      <c r="AN58" s="9" t="str">
        <f t="shared" si="10"/>
        <v>-</v>
      </c>
      <c r="AO58" s="9" t="str">
        <f t="shared" si="10"/>
        <v>-</v>
      </c>
      <c r="AP58" s="9" t="str">
        <f t="shared" si="10"/>
        <v>-</v>
      </c>
      <c r="AQ58" s="9" t="str">
        <f t="shared" si="10"/>
        <v>-</v>
      </c>
      <c r="AR58" s="9" t="str">
        <f t="shared" si="10"/>
        <v>-</v>
      </c>
      <c r="AS58" s="9" t="str">
        <f t="shared" si="10"/>
        <v>-</v>
      </c>
      <c r="AT58" s="9" t="str">
        <f t="shared" si="10"/>
        <v>-</v>
      </c>
      <c r="AU58" s="9" t="str">
        <f t="shared" si="10"/>
        <v>-</v>
      </c>
      <c r="AV58" s="9" t="str">
        <f t="shared" si="10"/>
        <v>-</v>
      </c>
      <c r="AW58" s="9" t="str">
        <f t="shared" si="10"/>
        <v>-</v>
      </c>
      <c r="AX58" s="9" t="str">
        <f t="shared" si="10"/>
        <v>-</v>
      </c>
      <c r="AY58" s="9" t="str">
        <f t="shared" si="10"/>
        <v>-</v>
      </c>
    </row>
    <row r="59" spans="1:51" ht="15" hidden="1">
      <c r="A59" s="9" t="s">
        <v>29</v>
      </c>
      <c r="B59" s="10" t="str">
        <f>IF(ISNUMBER(B60),B65*(B60-$S50)^2,"-")</f>
        <v>-</v>
      </c>
      <c r="C59" s="9">
        <f>IF(ISNUMBER(C60),C65*(C60-$B50)^2,"-")</f>
        <v>0.0001368999999999986</v>
      </c>
      <c r="D59" s="9" t="str">
        <f aca="true" t="shared" si="11" ref="D59:AY59">IF(ISNUMBER(D60),D65*(D60-$B50)^2,"-")</f>
        <v>-</v>
      </c>
      <c r="E59" s="9">
        <f t="shared" si="11"/>
        <v>0.006210750000000026</v>
      </c>
      <c r="F59" s="9" t="str">
        <f t="shared" si="11"/>
        <v>-</v>
      </c>
      <c r="G59" s="9">
        <f t="shared" si="11"/>
        <v>0.003978285714285683</v>
      </c>
      <c r="H59" s="9" t="str">
        <f t="shared" si="11"/>
        <v>-</v>
      </c>
      <c r="I59" s="9" t="str">
        <f t="shared" si="11"/>
        <v>-</v>
      </c>
      <c r="J59" s="9" t="str">
        <f t="shared" si="11"/>
        <v>-</v>
      </c>
      <c r="K59" s="9" t="str">
        <f t="shared" si="11"/>
        <v>-</v>
      </c>
      <c r="L59" s="9" t="str">
        <f t="shared" si="11"/>
        <v>-</v>
      </c>
      <c r="M59" s="9" t="str">
        <f t="shared" si="11"/>
        <v>-</v>
      </c>
      <c r="N59" s="9" t="str">
        <f t="shared" si="11"/>
        <v>-</v>
      </c>
      <c r="O59" s="9" t="str">
        <f t="shared" si="11"/>
        <v>-</v>
      </c>
      <c r="P59" s="9" t="str">
        <f t="shared" si="11"/>
        <v>-</v>
      </c>
      <c r="Q59" s="9" t="str">
        <f t="shared" si="11"/>
        <v>-</v>
      </c>
      <c r="R59" s="9" t="str">
        <f t="shared" si="11"/>
        <v>-</v>
      </c>
      <c r="S59" s="9" t="str">
        <f t="shared" si="11"/>
        <v>-</v>
      </c>
      <c r="T59" s="9" t="str">
        <f t="shared" si="11"/>
        <v>-</v>
      </c>
      <c r="U59" s="9" t="str">
        <f t="shared" si="11"/>
        <v>-</v>
      </c>
      <c r="V59" s="9" t="str">
        <f t="shared" si="11"/>
        <v>-</v>
      </c>
      <c r="W59" s="9" t="str">
        <f t="shared" si="11"/>
        <v>-</v>
      </c>
      <c r="X59" s="9" t="str">
        <f t="shared" si="11"/>
        <v>-</v>
      </c>
      <c r="Y59" s="9" t="str">
        <f t="shared" si="11"/>
        <v>-</v>
      </c>
      <c r="Z59" s="9" t="str">
        <f t="shared" si="11"/>
        <v>-</v>
      </c>
      <c r="AA59" s="9" t="str">
        <f t="shared" si="11"/>
        <v>-</v>
      </c>
      <c r="AB59" s="9" t="str">
        <f t="shared" si="11"/>
        <v>-</v>
      </c>
      <c r="AC59" s="9" t="str">
        <f t="shared" si="11"/>
        <v>-</v>
      </c>
      <c r="AD59" s="9" t="str">
        <f t="shared" si="11"/>
        <v>-</v>
      </c>
      <c r="AE59" s="9" t="str">
        <f t="shared" si="11"/>
        <v>-</v>
      </c>
      <c r="AF59" s="9" t="str">
        <f t="shared" si="11"/>
        <v>-</v>
      </c>
      <c r="AG59" s="9" t="str">
        <f t="shared" si="11"/>
        <v>-</v>
      </c>
      <c r="AH59" s="9" t="str">
        <f t="shared" si="11"/>
        <v>-</v>
      </c>
      <c r="AI59" s="9" t="str">
        <f t="shared" si="11"/>
        <v>-</v>
      </c>
      <c r="AJ59" s="9" t="str">
        <f t="shared" si="11"/>
        <v>-</v>
      </c>
      <c r="AK59" s="9" t="str">
        <f t="shared" si="11"/>
        <v>-</v>
      </c>
      <c r="AL59" s="9" t="str">
        <f t="shared" si="11"/>
        <v>-</v>
      </c>
      <c r="AM59" s="9" t="str">
        <f t="shared" si="11"/>
        <v>-</v>
      </c>
      <c r="AN59" s="9" t="str">
        <f t="shared" si="11"/>
        <v>-</v>
      </c>
      <c r="AO59" s="9" t="str">
        <f t="shared" si="11"/>
        <v>-</v>
      </c>
      <c r="AP59" s="9" t="str">
        <f t="shared" si="11"/>
        <v>-</v>
      </c>
      <c r="AQ59" s="9" t="str">
        <f t="shared" si="11"/>
        <v>-</v>
      </c>
      <c r="AR59" s="9" t="str">
        <f t="shared" si="11"/>
        <v>-</v>
      </c>
      <c r="AS59" s="9" t="str">
        <f t="shared" si="11"/>
        <v>-</v>
      </c>
      <c r="AT59" s="9" t="str">
        <f t="shared" si="11"/>
        <v>-</v>
      </c>
      <c r="AU59" s="9" t="str">
        <f t="shared" si="11"/>
        <v>-</v>
      </c>
      <c r="AV59" s="9" t="str">
        <f t="shared" si="11"/>
        <v>-</v>
      </c>
      <c r="AW59" s="9" t="str">
        <f t="shared" si="11"/>
        <v>-</v>
      </c>
      <c r="AX59" s="9" t="str">
        <f t="shared" si="11"/>
        <v>-</v>
      </c>
      <c r="AY59" s="9" t="str">
        <f t="shared" si="11"/>
        <v>-</v>
      </c>
    </row>
    <row r="60" spans="1:51" ht="15" hidden="1">
      <c r="A60" s="9" t="s">
        <v>30</v>
      </c>
      <c r="B60" s="10" t="str">
        <f>IF(ISNUMBER(B61),B61/B65," ")</f>
        <v> </v>
      </c>
      <c r="C60" s="9">
        <f aca="true" t="shared" si="12" ref="C60:AY60">IF(ISNUMBER(C61),C61/C65," ")</f>
        <v>0.19329999999999997</v>
      </c>
      <c r="D60" s="9" t="str">
        <f t="shared" si="12"/>
        <v> </v>
      </c>
      <c r="E60" s="9">
        <f t="shared" si="12"/>
        <v>0.21975</v>
      </c>
      <c r="F60" s="9" t="str">
        <f t="shared" si="12"/>
        <v> </v>
      </c>
      <c r="G60" s="9">
        <f t="shared" si="12"/>
        <v>0.18014285714285716</v>
      </c>
      <c r="H60" s="9" t="str">
        <f t="shared" si="12"/>
        <v> </v>
      </c>
      <c r="I60" s="9" t="str">
        <f t="shared" si="12"/>
        <v> </v>
      </c>
      <c r="J60" s="9" t="str">
        <f t="shared" si="12"/>
        <v> </v>
      </c>
      <c r="K60" s="9" t="str">
        <f t="shared" si="12"/>
        <v> </v>
      </c>
      <c r="L60" s="9" t="str">
        <f t="shared" si="12"/>
        <v> </v>
      </c>
      <c r="M60" s="9" t="str">
        <f t="shared" si="12"/>
        <v> </v>
      </c>
      <c r="N60" s="9" t="str">
        <f t="shared" si="12"/>
        <v> </v>
      </c>
      <c r="O60" s="9" t="str">
        <f t="shared" si="12"/>
        <v> </v>
      </c>
      <c r="P60" s="9" t="str">
        <f t="shared" si="12"/>
        <v> </v>
      </c>
      <c r="Q60" s="9" t="str">
        <f t="shared" si="12"/>
        <v> </v>
      </c>
      <c r="R60" s="9" t="str">
        <f t="shared" si="12"/>
        <v> </v>
      </c>
      <c r="S60" s="9" t="str">
        <f t="shared" si="12"/>
        <v> </v>
      </c>
      <c r="T60" s="9" t="str">
        <f t="shared" si="12"/>
        <v> </v>
      </c>
      <c r="U60" s="9" t="str">
        <f t="shared" si="12"/>
        <v> </v>
      </c>
      <c r="V60" s="9" t="str">
        <f t="shared" si="12"/>
        <v> </v>
      </c>
      <c r="W60" s="9" t="str">
        <f t="shared" si="12"/>
        <v> </v>
      </c>
      <c r="X60" s="9" t="str">
        <f t="shared" si="12"/>
        <v> </v>
      </c>
      <c r="Y60" s="9" t="str">
        <f t="shared" si="12"/>
        <v> </v>
      </c>
      <c r="Z60" s="9" t="str">
        <f t="shared" si="12"/>
        <v> </v>
      </c>
      <c r="AA60" s="9" t="str">
        <f t="shared" si="12"/>
        <v> </v>
      </c>
      <c r="AB60" s="9" t="str">
        <f t="shared" si="12"/>
        <v> </v>
      </c>
      <c r="AC60" s="9" t="str">
        <f t="shared" si="12"/>
        <v> </v>
      </c>
      <c r="AD60" s="9" t="str">
        <f t="shared" si="12"/>
        <v> </v>
      </c>
      <c r="AE60" s="9" t="str">
        <f t="shared" si="12"/>
        <v> </v>
      </c>
      <c r="AF60" s="9" t="str">
        <f t="shared" si="12"/>
        <v> </v>
      </c>
      <c r="AG60" s="9" t="str">
        <f t="shared" si="12"/>
        <v> </v>
      </c>
      <c r="AH60" s="9" t="str">
        <f t="shared" si="12"/>
        <v> </v>
      </c>
      <c r="AI60" s="9" t="str">
        <f t="shared" si="12"/>
        <v> </v>
      </c>
      <c r="AJ60" s="9" t="str">
        <f t="shared" si="12"/>
        <v> </v>
      </c>
      <c r="AK60" s="9" t="str">
        <f t="shared" si="12"/>
        <v> </v>
      </c>
      <c r="AL60" s="9" t="str">
        <f t="shared" si="12"/>
        <v> </v>
      </c>
      <c r="AM60" s="9" t="str">
        <f t="shared" si="12"/>
        <v> </v>
      </c>
      <c r="AN60" s="9" t="str">
        <f t="shared" si="12"/>
        <v> </v>
      </c>
      <c r="AO60" s="9" t="str">
        <f t="shared" si="12"/>
        <v> </v>
      </c>
      <c r="AP60" s="9" t="str">
        <f t="shared" si="12"/>
        <v> </v>
      </c>
      <c r="AQ60" s="9" t="str">
        <f t="shared" si="12"/>
        <v> </v>
      </c>
      <c r="AR60" s="9" t="str">
        <f t="shared" si="12"/>
        <v> </v>
      </c>
      <c r="AS60" s="9" t="str">
        <f t="shared" si="12"/>
        <v> </v>
      </c>
      <c r="AT60" s="9" t="str">
        <f t="shared" si="12"/>
        <v> </v>
      </c>
      <c r="AU60" s="9" t="str">
        <f t="shared" si="12"/>
        <v> </v>
      </c>
      <c r="AV60" s="9" t="str">
        <f t="shared" si="12"/>
        <v> </v>
      </c>
      <c r="AW60" s="9" t="str">
        <f t="shared" si="12"/>
        <v> </v>
      </c>
      <c r="AX60" s="9" t="str">
        <f t="shared" si="12"/>
        <v> </v>
      </c>
      <c r="AY60" s="9" t="str">
        <f t="shared" si="12"/>
        <v> </v>
      </c>
    </row>
    <row r="61" spans="1:51" ht="15" hidden="1">
      <c r="A61" s="9" t="s">
        <v>31</v>
      </c>
      <c r="B61" s="10" t="str">
        <f aca="true" t="shared" si="13" ref="B61:AG61">IF(B69=C69,"-",B62)</f>
        <v>-</v>
      </c>
      <c r="C61" s="9">
        <f t="shared" si="13"/>
        <v>1.9329999999999998</v>
      </c>
      <c r="D61" s="9" t="str">
        <f t="shared" si="13"/>
        <v>-</v>
      </c>
      <c r="E61" s="9">
        <f t="shared" si="13"/>
        <v>2.637</v>
      </c>
      <c r="F61" s="9" t="str">
        <f t="shared" si="13"/>
        <v>-</v>
      </c>
      <c r="G61" s="9">
        <f t="shared" si="13"/>
        <v>2.5220000000000002</v>
      </c>
      <c r="H61" s="9" t="str">
        <f t="shared" si="13"/>
        <v>-</v>
      </c>
      <c r="I61" s="9" t="str">
        <f t="shared" si="13"/>
        <v>-</v>
      </c>
      <c r="J61" s="9" t="str">
        <f t="shared" si="13"/>
        <v>-</v>
      </c>
      <c r="K61" s="9" t="str">
        <f t="shared" si="13"/>
        <v>-</v>
      </c>
      <c r="L61" s="9" t="str">
        <f t="shared" si="13"/>
        <v>-</v>
      </c>
      <c r="M61" s="9" t="str">
        <f t="shared" si="13"/>
        <v>-</v>
      </c>
      <c r="N61" s="9" t="str">
        <f t="shared" si="13"/>
        <v>-</v>
      </c>
      <c r="O61" s="9" t="str">
        <f t="shared" si="13"/>
        <v>-</v>
      </c>
      <c r="P61" s="9" t="str">
        <f t="shared" si="13"/>
        <v>-</v>
      </c>
      <c r="Q61" s="9" t="str">
        <f t="shared" si="13"/>
        <v>-</v>
      </c>
      <c r="R61" s="9" t="str">
        <f t="shared" si="13"/>
        <v>-</v>
      </c>
      <c r="S61" s="9" t="str">
        <f t="shared" si="13"/>
        <v>-</v>
      </c>
      <c r="T61" s="9" t="str">
        <f t="shared" si="13"/>
        <v>-</v>
      </c>
      <c r="U61" s="9" t="str">
        <f t="shared" si="13"/>
        <v>-</v>
      </c>
      <c r="V61" s="9" t="str">
        <f t="shared" si="13"/>
        <v>-</v>
      </c>
      <c r="W61" s="9" t="str">
        <f t="shared" si="13"/>
        <v>-</v>
      </c>
      <c r="X61" s="9" t="str">
        <f t="shared" si="13"/>
        <v>-</v>
      </c>
      <c r="Y61" s="9" t="str">
        <f t="shared" si="13"/>
        <v>-</v>
      </c>
      <c r="Z61" s="9" t="str">
        <f t="shared" si="13"/>
        <v>-</v>
      </c>
      <c r="AA61" s="9" t="str">
        <f t="shared" si="13"/>
        <v>-</v>
      </c>
      <c r="AB61" s="9" t="str">
        <f t="shared" si="13"/>
        <v>-</v>
      </c>
      <c r="AC61" s="9" t="str">
        <f t="shared" si="13"/>
        <v>-</v>
      </c>
      <c r="AD61" s="9" t="str">
        <f t="shared" si="13"/>
        <v>-</v>
      </c>
      <c r="AE61" s="9" t="str">
        <f t="shared" si="13"/>
        <v>-</v>
      </c>
      <c r="AF61" s="9" t="str">
        <f t="shared" si="13"/>
        <v>-</v>
      </c>
      <c r="AG61" s="9" t="str">
        <f t="shared" si="13"/>
        <v>-</v>
      </c>
      <c r="AH61" s="9" t="str">
        <f aca="true" t="shared" si="14" ref="AH61:AY61">IF(AH69=AI69,"-",AH62)</f>
        <v>-</v>
      </c>
      <c r="AI61" s="9" t="str">
        <f t="shared" si="14"/>
        <v>-</v>
      </c>
      <c r="AJ61" s="9" t="str">
        <f t="shared" si="14"/>
        <v>-</v>
      </c>
      <c r="AK61" s="9" t="str">
        <f t="shared" si="14"/>
        <v>-</v>
      </c>
      <c r="AL61" s="9" t="str">
        <f t="shared" si="14"/>
        <v>-</v>
      </c>
      <c r="AM61" s="9" t="str">
        <f t="shared" si="14"/>
        <v>-</v>
      </c>
      <c r="AN61" s="9" t="str">
        <f t="shared" si="14"/>
        <v>-</v>
      </c>
      <c r="AO61" s="9" t="str">
        <f t="shared" si="14"/>
        <v>-</v>
      </c>
      <c r="AP61" s="9" t="str">
        <f t="shared" si="14"/>
        <v>-</v>
      </c>
      <c r="AQ61" s="9" t="str">
        <f t="shared" si="14"/>
        <v>-</v>
      </c>
      <c r="AR61" s="9" t="str">
        <f t="shared" si="14"/>
        <v>-</v>
      </c>
      <c r="AS61" s="9" t="str">
        <f t="shared" si="14"/>
        <v>-</v>
      </c>
      <c r="AT61" s="9" t="str">
        <f t="shared" si="14"/>
        <v>-</v>
      </c>
      <c r="AU61" s="9" t="str">
        <f t="shared" si="14"/>
        <v>-</v>
      </c>
      <c r="AV61" s="9" t="str">
        <f t="shared" si="14"/>
        <v>-</v>
      </c>
      <c r="AW61" s="9" t="str">
        <f t="shared" si="14"/>
        <v>-</v>
      </c>
      <c r="AX61" s="9" t="str">
        <f t="shared" si="14"/>
        <v>-</v>
      </c>
      <c r="AY61" s="9" t="str">
        <f t="shared" si="14"/>
        <v>-</v>
      </c>
    </row>
    <row r="62" spans="1:51" ht="15" hidden="1">
      <c r="A62" s="9" t="s">
        <v>61</v>
      </c>
      <c r="B62" s="10">
        <f>B63</f>
        <v>1.438</v>
      </c>
      <c r="C62" s="9">
        <f aca="true" t="shared" si="15" ref="C62:AH62">IF(AND(C68=1,C69=B69),B62+C63,C63)</f>
        <v>1.9329999999999998</v>
      </c>
      <c r="D62" s="9">
        <f t="shared" si="15"/>
        <v>1.948</v>
      </c>
      <c r="E62" s="9">
        <f t="shared" si="15"/>
        <v>2.637</v>
      </c>
      <c r="F62" s="9">
        <f t="shared" si="15"/>
        <v>1.501</v>
      </c>
      <c r="G62" s="9">
        <f t="shared" si="15"/>
        <v>2.5220000000000002</v>
      </c>
      <c r="H62" s="9" t="str">
        <f t="shared" si="15"/>
        <v>-</v>
      </c>
      <c r="I62" s="9" t="str">
        <f t="shared" si="15"/>
        <v>-</v>
      </c>
      <c r="J62" s="9" t="str">
        <f t="shared" si="15"/>
        <v>-</v>
      </c>
      <c r="K62" s="9" t="str">
        <f t="shared" si="15"/>
        <v>-</v>
      </c>
      <c r="L62" s="9" t="str">
        <f t="shared" si="15"/>
        <v>-</v>
      </c>
      <c r="M62" s="9" t="str">
        <f t="shared" si="15"/>
        <v>-</v>
      </c>
      <c r="N62" s="9" t="str">
        <f t="shared" si="15"/>
        <v>-</v>
      </c>
      <c r="O62" s="9" t="str">
        <f t="shared" si="15"/>
        <v>-</v>
      </c>
      <c r="P62" s="9" t="str">
        <f t="shared" si="15"/>
        <v>-</v>
      </c>
      <c r="Q62" s="9" t="str">
        <f t="shared" si="15"/>
        <v>-</v>
      </c>
      <c r="R62" s="9" t="str">
        <f t="shared" si="15"/>
        <v>-</v>
      </c>
      <c r="S62" s="9" t="str">
        <f t="shared" si="15"/>
        <v>-</v>
      </c>
      <c r="T62" s="9" t="str">
        <f t="shared" si="15"/>
        <v>-</v>
      </c>
      <c r="U62" s="9" t="str">
        <f t="shared" si="15"/>
        <v>-</v>
      </c>
      <c r="V62" s="9" t="str">
        <f t="shared" si="15"/>
        <v>-</v>
      </c>
      <c r="W62" s="9" t="str">
        <f t="shared" si="15"/>
        <v>-</v>
      </c>
      <c r="X62" s="9" t="str">
        <f t="shared" si="15"/>
        <v>-</v>
      </c>
      <c r="Y62" s="9" t="str">
        <f t="shared" si="15"/>
        <v>-</v>
      </c>
      <c r="Z62" s="9" t="str">
        <f t="shared" si="15"/>
        <v>-</v>
      </c>
      <c r="AA62" s="9" t="str">
        <f t="shared" si="15"/>
        <v>-</v>
      </c>
      <c r="AB62" s="9" t="str">
        <f t="shared" si="15"/>
        <v>-</v>
      </c>
      <c r="AC62" s="9" t="str">
        <f t="shared" si="15"/>
        <v>-</v>
      </c>
      <c r="AD62" s="9" t="str">
        <f t="shared" si="15"/>
        <v>-</v>
      </c>
      <c r="AE62" s="9" t="str">
        <f t="shared" si="15"/>
        <v>-</v>
      </c>
      <c r="AF62" s="9" t="str">
        <f t="shared" si="15"/>
        <v>-</v>
      </c>
      <c r="AG62" s="9" t="str">
        <f t="shared" si="15"/>
        <v>-</v>
      </c>
      <c r="AH62" s="9" t="str">
        <f t="shared" si="15"/>
        <v>-</v>
      </c>
      <c r="AI62" s="9" t="str">
        <f aca="true" t="shared" si="16" ref="AI62:AY62">IF(AND(AI68=1,AI69=AH69),AH62+AI63,AI63)</f>
        <v>-</v>
      </c>
      <c r="AJ62" s="9" t="str">
        <f t="shared" si="16"/>
        <v>-</v>
      </c>
      <c r="AK62" s="9" t="str">
        <f t="shared" si="16"/>
        <v>-</v>
      </c>
      <c r="AL62" s="9" t="str">
        <f t="shared" si="16"/>
        <v>-</v>
      </c>
      <c r="AM62" s="9" t="str">
        <f t="shared" si="16"/>
        <v>-</v>
      </c>
      <c r="AN62" s="9" t="str">
        <f t="shared" si="16"/>
        <v>-</v>
      </c>
      <c r="AO62" s="9" t="str">
        <f t="shared" si="16"/>
        <v>-</v>
      </c>
      <c r="AP62" s="9" t="str">
        <f t="shared" si="16"/>
        <v>-</v>
      </c>
      <c r="AQ62" s="9" t="str">
        <f t="shared" si="16"/>
        <v>-</v>
      </c>
      <c r="AR62" s="9" t="str">
        <f t="shared" si="16"/>
        <v>-</v>
      </c>
      <c r="AS62" s="9" t="str">
        <f t="shared" si="16"/>
        <v>-</v>
      </c>
      <c r="AT62" s="9" t="str">
        <f t="shared" si="16"/>
        <v>-</v>
      </c>
      <c r="AU62" s="9" t="str">
        <f t="shared" si="16"/>
        <v>-</v>
      </c>
      <c r="AV62" s="9" t="str">
        <f t="shared" si="16"/>
        <v>-</v>
      </c>
      <c r="AW62" s="9" t="str">
        <f t="shared" si="16"/>
        <v>-</v>
      </c>
      <c r="AX62" s="9" t="str">
        <f t="shared" si="16"/>
        <v>-</v>
      </c>
      <c r="AY62" s="9" t="str">
        <f t="shared" si="16"/>
        <v>-</v>
      </c>
    </row>
    <row r="63" spans="1:51" ht="15" hidden="1">
      <c r="A63" s="9" t="s">
        <v>32</v>
      </c>
      <c r="B63" s="10">
        <f>IF(B68=1,SUM(B71:B1070),"-")</f>
        <v>1.438</v>
      </c>
      <c r="C63" s="9">
        <f>IF(C68=1,SUM(C71:C1070),"-")</f>
        <v>0.495</v>
      </c>
      <c r="D63" s="9">
        <f aca="true" t="shared" si="17" ref="D63:AY63">IF(D68=1,SUM(D71:D1070),"-")</f>
        <v>1.948</v>
      </c>
      <c r="E63" s="9">
        <f t="shared" si="17"/>
        <v>0.6890000000000001</v>
      </c>
      <c r="F63" s="9">
        <f t="shared" si="17"/>
        <v>1.501</v>
      </c>
      <c r="G63" s="9">
        <f t="shared" si="17"/>
        <v>1.0210000000000001</v>
      </c>
      <c r="H63" s="9" t="str">
        <f t="shared" si="17"/>
        <v>-</v>
      </c>
      <c r="I63" s="9" t="str">
        <f t="shared" si="17"/>
        <v>-</v>
      </c>
      <c r="J63" s="9" t="str">
        <f t="shared" si="17"/>
        <v>-</v>
      </c>
      <c r="K63" s="9" t="str">
        <f t="shared" si="17"/>
        <v>-</v>
      </c>
      <c r="L63" s="9" t="str">
        <f t="shared" si="17"/>
        <v>-</v>
      </c>
      <c r="M63" s="9" t="str">
        <f t="shared" si="17"/>
        <v>-</v>
      </c>
      <c r="N63" s="9" t="str">
        <f t="shared" si="17"/>
        <v>-</v>
      </c>
      <c r="O63" s="9" t="str">
        <f t="shared" si="17"/>
        <v>-</v>
      </c>
      <c r="P63" s="9" t="str">
        <f t="shared" si="17"/>
        <v>-</v>
      </c>
      <c r="Q63" s="9" t="str">
        <f t="shared" si="17"/>
        <v>-</v>
      </c>
      <c r="R63" s="9" t="str">
        <f t="shared" si="17"/>
        <v>-</v>
      </c>
      <c r="S63" s="9" t="str">
        <f t="shared" si="17"/>
        <v>-</v>
      </c>
      <c r="T63" s="9" t="str">
        <f t="shared" si="17"/>
        <v>-</v>
      </c>
      <c r="U63" s="9" t="str">
        <f t="shared" si="17"/>
        <v>-</v>
      </c>
      <c r="V63" s="9" t="str">
        <f t="shared" si="17"/>
        <v>-</v>
      </c>
      <c r="W63" s="9" t="str">
        <f t="shared" si="17"/>
        <v>-</v>
      </c>
      <c r="X63" s="9" t="str">
        <f t="shared" si="17"/>
        <v>-</v>
      </c>
      <c r="Y63" s="9" t="str">
        <f t="shared" si="17"/>
        <v>-</v>
      </c>
      <c r="Z63" s="9" t="str">
        <f t="shared" si="17"/>
        <v>-</v>
      </c>
      <c r="AA63" s="9" t="str">
        <f t="shared" si="17"/>
        <v>-</v>
      </c>
      <c r="AB63" s="9" t="str">
        <f t="shared" si="17"/>
        <v>-</v>
      </c>
      <c r="AC63" s="9" t="str">
        <f t="shared" si="17"/>
        <v>-</v>
      </c>
      <c r="AD63" s="9" t="str">
        <f t="shared" si="17"/>
        <v>-</v>
      </c>
      <c r="AE63" s="9" t="str">
        <f t="shared" si="17"/>
        <v>-</v>
      </c>
      <c r="AF63" s="9" t="str">
        <f t="shared" si="17"/>
        <v>-</v>
      </c>
      <c r="AG63" s="9" t="str">
        <f t="shared" si="17"/>
        <v>-</v>
      </c>
      <c r="AH63" s="9" t="str">
        <f t="shared" si="17"/>
        <v>-</v>
      </c>
      <c r="AI63" s="9" t="str">
        <f t="shared" si="17"/>
        <v>-</v>
      </c>
      <c r="AJ63" s="9" t="str">
        <f t="shared" si="17"/>
        <v>-</v>
      </c>
      <c r="AK63" s="9" t="str">
        <f t="shared" si="17"/>
        <v>-</v>
      </c>
      <c r="AL63" s="9" t="str">
        <f t="shared" si="17"/>
        <v>-</v>
      </c>
      <c r="AM63" s="9" t="str">
        <f t="shared" si="17"/>
        <v>-</v>
      </c>
      <c r="AN63" s="9" t="str">
        <f t="shared" si="17"/>
        <v>-</v>
      </c>
      <c r="AO63" s="9" t="str">
        <f t="shared" si="17"/>
        <v>-</v>
      </c>
      <c r="AP63" s="9" t="str">
        <f t="shared" si="17"/>
        <v>-</v>
      </c>
      <c r="AQ63" s="9" t="str">
        <f t="shared" si="17"/>
        <v>-</v>
      </c>
      <c r="AR63" s="9" t="str">
        <f t="shared" si="17"/>
        <v>-</v>
      </c>
      <c r="AS63" s="9" t="str">
        <f t="shared" si="17"/>
        <v>-</v>
      </c>
      <c r="AT63" s="9" t="str">
        <f t="shared" si="17"/>
        <v>-</v>
      </c>
      <c r="AU63" s="9" t="str">
        <f t="shared" si="17"/>
        <v>-</v>
      </c>
      <c r="AV63" s="9" t="str">
        <f t="shared" si="17"/>
        <v>-</v>
      </c>
      <c r="AW63" s="9" t="str">
        <f t="shared" si="17"/>
        <v>-</v>
      </c>
      <c r="AX63" s="9" t="str">
        <f t="shared" si="17"/>
        <v>-</v>
      </c>
      <c r="AY63" s="9" t="str">
        <f t="shared" si="17"/>
        <v>-</v>
      </c>
    </row>
    <row r="64" spans="1:51" ht="15" hidden="1">
      <c r="A64" s="9" t="s">
        <v>33</v>
      </c>
      <c r="B64" s="10" t="str">
        <f aca="true" t="shared" si="18" ref="B64:AG64">IF(ISNUMBER(B65),1,"-")</f>
        <v>-</v>
      </c>
      <c r="C64" s="9">
        <f t="shared" si="18"/>
        <v>1</v>
      </c>
      <c r="D64" s="9" t="str">
        <f t="shared" si="18"/>
        <v>-</v>
      </c>
      <c r="E64" s="9">
        <f t="shared" si="18"/>
        <v>1</v>
      </c>
      <c r="F64" s="9" t="str">
        <f t="shared" si="18"/>
        <v>-</v>
      </c>
      <c r="G64" s="9">
        <f t="shared" si="18"/>
        <v>1</v>
      </c>
      <c r="H64" s="9" t="str">
        <f t="shared" si="18"/>
        <v>-</v>
      </c>
      <c r="I64" s="9" t="str">
        <f t="shared" si="18"/>
        <v>-</v>
      </c>
      <c r="J64" s="9" t="str">
        <f t="shared" si="18"/>
        <v>-</v>
      </c>
      <c r="K64" s="9" t="str">
        <f t="shared" si="18"/>
        <v>-</v>
      </c>
      <c r="L64" s="9" t="str">
        <f t="shared" si="18"/>
        <v>-</v>
      </c>
      <c r="M64" s="9" t="str">
        <f t="shared" si="18"/>
        <v>-</v>
      </c>
      <c r="N64" s="9" t="str">
        <f t="shared" si="18"/>
        <v>-</v>
      </c>
      <c r="O64" s="9" t="str">
        <f t="shared" si="18"/>
        <v>-</v>
      </c>
      <c r="P64" s="9" t="str">
        <f t="shared" si="18"/>
        <v>-</v>
      </c>
      <c r="Q64" s="9" t="str">
        <f t="shared" si="18"/>
        <v>-</v>
      </c>
      <c r="R64" s="9" t="str">
        <f t="shared" si="18"/>
        <v>-</v>
      </c>
      <c r="S64" s="9" t="str">
        <f t="shared" si="18"/>
        <v>-</v>
      </c>
      <c r="T64" s="9" t="str">
        <f t="shared" si="18"/>
        <v>-</v>
      </c>
      <c r="U64" s="9" t="str">
        <f t="shared" si="18"/>
        <v>-</v>
      </c>
      <c r="V64" s="9" t="str">
        <f t="shared" si="18"/>
        <v>-</v>
      </c>
      <c r="W64" s="9" t="str">
        <f t="shared" si="18"/>
        <v>-</v>
      </c>
      <c r="X64" s="9" t="str">
        <f t="shared" si="18"/>
        <v>-</v>
      </c>
      <c r="Y64" s="9" t="str">
        <f t="shared" si="18"/>
        <v>-</v>
      </c>
      <c r="Z64" s="9" t="str">
        <f t="shared" si="18"/>
        <v>-</v>
      </c>
      <c r="AA64" s="9" t="str">
        <f t="shared" si="18"/>
        <v>-</v>
      </c>
      <c r="AB64" s="9" t="str">
        <f t="shared" si="18"/>
        <v>-</v>
      </c>
      <c r="AC64" s="9" t="str">
        <f t="shared" si="18"/>
        <v>-</v>
      </c>
      <c r="AD64" s="9" t="str">
        <f t="shared" si="18"/>
        <v>-</v>
      </c>
      <c r="AE64" s="9" t="str">
        <f t="shared" si="18"/>
        <v>-</v>
      </c>
      <c r="AF64" s="9" t="str">
        <f t="shared" si="18"/>
        <v>-</v>
      </c>
      <c r="AG64" s="9" t="str">
        <f t="shared" si="18"/>
        <v>-</v>
      </c>
      <c r="AH64" s="9" t="str">
        <f aca="true" t="shared" si="19" ref="AH64:AY64">IF(ISNUMBER(AH65),1,"-")</f>
        <v>-</v>
      </c>
      <c r="AI64" s="9" t="str">
        <f t="shared" si="19"/>
        <v>-</v>
      </c>
      <c r="AJ64" s="9" t="str">
        <f t="shared" si="19"/>
        <v>-</v>
      </c>
      <c r="AK64" s="9" t="str">
        <f t="shared" si="19"/>
        <v>-</v>
      </c>
      <c r="AL64" s="9" t="str">
        <f t="shared" si="19"/>
        <v>-</v>
      </c>
      <c r="AM64" s="9" t="str">
        <f t="shared" si="19"/>
        <v>-</v>
      </c>
      <c r="AN64" s="9" t="str">
        <f t="shared" si="19"/>
        <v>-</v>
      </c>
      <c r="AO64" s="9" t="str">
        <f t="shared" si="19"/>
        <v>-</v>
      </c>
      <c r="AP64" s="9" t="str">
        <f t="shared" si="19"/>
        <v>-</v>
      </c>
      <c r="AQ64" s="9" t="str">
        <f t="shared" si="19"/>
        <v>-</v>
      </c>
      <c r="AR64" s="9" t="str">
        <f t="shared" si="19"/>
        <v>-</v>
      </c>
      <c r="AS64" s="9" t="str">
        <f t="shared" si="19"/>
        <v>-</v>
      </c>
      <c r="AT64" s="9" t="str">
        <f t="shared" si="19"/>
        <v>-</v>
      </c>
      <c r="AU64" s="9" t="str">
        <f t="shared" si="19"/>
        <v>-</v>
      </c>
      <c r="AV64" s="9" t="str">
        <f t="shared" si="19"/>
        <v>-</v>
      </c>
      <c r="AW64" s="9" t="str">
        <f t="shared" si="19"/>
        <v>-</v>
      </c>
      <c r="AX64" s="9" t="str">
        <f t="shared" si="19"/>
        <v>-</v>
      </c>
      <c r="AY64" s="9" t="str">
        <f t="shared" si="19"/>
        <v>-</v>
      </c>
    </row>
    <row r="65" spans="1:51" ht="15" hidden="1">
      <c r="A65" s="9" t="s">
        <v>34</v>
      </c>
      <c r="B65" s="10" t="str">
        <f>IF(B69=C69,"-",#REF!)</f>
        <v>-</v>
      </c>
      <c r="C65" s="9">
        <f aca="true" t="shared" si="20" ref="C65:AH65">IF(C69=D69,"-",C66)</f>
        <v>10</v>
      </c>
      <c r="D65" s="9" t="str">
        <f t="shared" si="20"/>
        <v>-</v>
      </c>
      <c r="E65" s="9">
        <f t="shared" si="20"/>
        <v>12</v>
      </c>
      <c r="F65" s="9" t="str">
        <f t="shared" si="20"/>
        <v>-</v>
      </c>
      <c r="G65" s="9">
        <f t="shared" si="20"/>
        <v>14</v>
      </c>
      <c r="H65" s="9" t="str">
        <f t="shared" si="20"/>
        <v>-</v>
      </c>
      <c r="I65" s="9" t="str">
        <f t="shared" si="20"/>
        <v>-</v>
      </c>
      <c r="J65" s="9" t="str">
        <f t="shared" si="20"/>
        <v>-</v>
      </c>
      <c r="K65" s="9" t="str">
        <f t="shared" si="20"/>
        <v>-</v>
      </c>
      <c r="L65" s="9" t="str">
        <f t="shared" si="20"/>
        <v>-</v>
      </c>
      <c r="M65" s="9" t="str">
        <f t="shared" si="20"/>
        <v>-</v>
      </c>
      <c r="N65" s="9" t="str">
        <f t="shared" si="20"/>
        <v>-</v>
      </c>
      <c r="O65" s="9" t="str">
        <f t="shared" si="20"/>
        <v>-</v>
      </c>
      <c r="P65" s="9" t="str">
        <f t="shared" si="20"/>
        <v>-</v>
      </c>
      <c r="Q65" s="9" t="str">
        <f t="shared" si="20"/>
        <v>-</v>
      </c>
      <c r="R65" s="9" t="str">
        <f t="shared" si="20"/>
        <v>-</v>
      </c>
      <c r="S65" s="9" t="str">
        <f t="shared" si="20"/>
        <v>-</v>
      </c>
      <c r="T65" s="9" t="str">
        <f t="shared" si="20"/>
        <v>-</v>
      </c>
      <c r="U65" s="9" t="str">
        <f t="shared" si="20"/>
        <v>-</v>
      </c>
      <c r="V65" s="9" t="str">
        <f t="shared" si="20"/>
        <v>-</v>
      </c>
      <c r="W65" s="9" t="str">
        <f t="shared" si="20"/>
        <v>-</v>
      </c>
      <c r="X65" s="9" t="str">
        <f t="shared" si="20"/>
        <v>-</v>
      </c>
      <c r="Y65" s="9" t="str">
        <f t="shared" si="20"/>
        <v>-</v>
      </c>
      <c r="Z65" s="9" t="str">
        <f t="shared" si="20"/>
        <v>-</v>
      </c>
      <c r="AA65" s="9" t="str">
        <f t="shared" si="20"/>
        <v>-</v>
      </c>
      <c r="AB65" s="9" t="str">
        <f t="shared" si="20"/>
        <v>-</v>
      </c>
      <c r="AC65" s="9" t="str">
        <f t="shared" si="20"/>
        <v>-</v>
      </c>
      <c r="AD65" s="9" t="str">
        <f t="shared" si="20"/>
        <v>-</v>
      </c>
      <c r="AE65" s="9" t="str">
        <f t="shared" si="20"/>
        <v>-</v>
      </c>
      <c r="AF65" s="9" t="str">
        <f t="shared" si="20"/>
        <v>-</v>
      </c>
      <c r="AG65" s="9" t="str">
        <f t="shared" si="20"/>
        <v>-</v>
      </c>
      <c r="AH65" s="9" t="str">
        <f t="shared" si="20"/>
        <v>-</v>
      </c>
      <c r="AI65" s="9" t="str">
        <f aca="true" t="shared" si="21" ref="AI65:AY65">IF(AI69=AJ69,"-",AI66)</f>
        <v>-</v>
      </c>
      <c r="AJ65" s="9" t="str">
        <f t="shared" si="21"/>
        <v>-</v>
      </c>
      <c r="AK65" s="9" t="str">
        <f t="shared" si="21"/>
        <v>-</v>
      </c>
      <c r="AL65" s="9" t="str">
        <f t="shared" si="21"/>
        <v>-</v>
      </c>
      <c r="AM65" s="9" t="str">
        <f t="shared" si="21"/>
        <v>-</v>
      </c>
      <c r="AN65" s="9" t="str">
        <f t="shared" si="21"/>
        <v>-</v>
      </c>
      <c r="AO65" s="9" t="str">
        <f t="shared" si="21"/>
        <v>-</v>
      </c>
      <c r="AP65" s="9" t="str">
        <f t="shared" si="21"/>
        <v>-</v>
      </c>
      <c r="AQ65" s="9" t="str">
        <f t="shared" si="21"/>
        <v>-</v>
      </c>
      <c r="AR65" s="9" t="str">
        <f t="shared" si="21"/>
        <v>-</v>
      </c>
      <c r="AS65" s="9" t="str">
        <f t="shared" si="21"/>
        <v>-</v>
      </c>
      <c r="AT65" s="9" t="str">
        <f t="shared" si="21"/>
        <v>-</v>
      </c>
      <c r="AU65" s="9" t="str">
        <f t="shared" si="21"/>
        <v>-</v>
      </c>
      <c r="AV65" s="9" t="str">
        <f t="shared" si="21"/>
        <v>-</v>
      </c>
      <c r="AW65" s="9" t="str">
        <f t="shared" si="21"/>
        <v>-</v>
      </c>
      <c r="AX65" s="9" t="str">
        <f t="shared" si="21"/>
        <v>-</v>
      </c>
      <c r="AY65" s="9" t="str">
        <f t="shared" si="21"/>
        <v>-</v>
      </c>
    </row>
    <row r="66" spans="1:51" ht="15" hidden="1">
      <c r="A66" s="9" t="s">
        <v>60</v>
      </c>
      <c r="B66" s="10">
        <f>B67</f>
        <v>5</v>
      </c>
      <c r="C66" s="9">
        <f aca="true" t="shared" si="22" ref="C66:AH66">IF(AND(C68=1,C69=B69),B66+C67,C67)</f>
        <v>10</v>
      </c>
      <c r="D66" s="9">
        <f t="shared" si="22"/>
        <v>7</v>
      </c>
      <c r="E66" s="9">
        <f t="shared" si="22"/>
        <v>12</v>
      </c>
      <c r="F66" s="9">
        <f t="shared" si="22"/>
        <v>7</v>
      </c>
      <c r="G66" s="9">
        <f t="shared" si="22"/>
        <v>14</v>
      </c>
      <c r="H66" s="9" t="str">
        <f t="shared" si="22"/>
        <v>-</v>
      </c>
      <c r="I66" s="9" t="str">
        <f t="shared" si="22"/>
        <v>-</v>
      </c>
      <c r="J66" s="9" t="str">
        <f t="shared" si="22"/>
        <v>-</v>
      </c>
      <c r="K66" s="9" t="str">
        <f t="shared" si="22"/>
        <v>-</v>
      </c>
      <c r="L66" s="9" t="str">
        <f t="shared" si="22"/>
        <v>-</v>
      </c>
      <c r="M66" s="9" t="str">
        <f t="shared" si="22"/>
        <v>-</v>
      </c>
      <c r="N66" s="9" t="str">
        <f t="shared" si="22"/>
        <v>-</v>
      </c>
      <c r="O66" s="9" t="str">
        <f t="shared" si="22"/>
        <v>-</v>
      </c>
      <c r="P66" s="9" t="str">
        <f t="shared" si="22"/>
        <v>-</v>
      </c>
      <c r="Q66" s="9" t="str">
        <f t="shared" si="22"/>
        <v>-</v>
      </c>
      <c r="R66" s="9" t="str">
        <f t="shared" si="22"/>
        <v>-</v>
      </c>
      <c r="S66" s="9" t="str">
        <f t="shared" si="22"/>
        <v>-</v>
      </c>
      <c r="T66" s="9" t="str">
        <f t="shared" si="22"/>
        <v>-</v>
      </c>
      <c r="U66" s="9" t="str">
        <f t="shared" si="22"/>
        <v>-</v>
      </c>
      <c r="V66" s="9" t="str">
        <f t="shared" si="22"/>
        <v>-</v>
      </c>
      <c r="W66" s="9" t="str">
        <f t="shared" si="22"/>
        <v>-</v>
      </c>
      <c r="X66" s="9" t="str">
        <f t="shared" si="22"/>
        <v>-</v>
      </c>
      <c r="Y66" s="9" t="str">
        <f t="shared" si="22"/>
        <v>-</v>
      </c>
      <c r="Z66" s="9" t="str">
        <f t="shared" si="22"/>
        <v>-</v>
      </c>
      <c r="AA66" s="9" t="str">
        <f t="shared" si="22"/>
        <v>-</v>
      </c>
      <c r="AB66" s="9" t="str">
        <f t="shared" si="22"/>
        <v>-</v>
      </c>
      <c r="AC66" s="9" t="str">
        <f t="shared" si="22"/>
        <v>-</v>
      </c>
      <c r="AD66" s="9" t="str">
        <f t="shared" si="22"/>
        <v>-</v>
      </c>
      <c r="AE66" s="9" t="str">
        <f t="shared" si="22"/>
        <v>-</v>
      </c>
      <c r="AF66" s="9" t="str">
        <f t="shared" si="22"/>
        <v>-</v>
      </c>
      <c r="AG66" s="9" t="str">
        <f t="shared" si="22"/>
        <v>-</v>
      </c>
      <c r="AH66" s="9" t="str">
        <f t="shared" si="22"/>
        <v>-</v>
      </c>
      <c r="AI66" s="9" t="str">
        <f aca="true" t="shared" si="23" ref="AI66:AY66">IF(AND(AI68=1,AI69=AH69),AH66+AI67,AI67)</f>
        <v>-</v>
      </c>
      <c r="AJ66" s="9" t="str">
        <f t="shared" si="23"/>
        <v>-</v>
      </c>
      <c r="AK66" s="9" t="str">
        <f t="shared" si="23"/>
        <v>-</v>
      </c>
      <c r="AL66" s="9" t="str">
        <f t="shared" si="23"/>
        <v>-</v>
      </c>
      <c r="AM66" s="9" t="str">
        <f t="shared" si="23"/>
        <v>-</v>
      </c>
      <c r="AN66" s="9" t="str">
        <f t="shared" si="23"/>
        <v>-</v>
      </c>
      <c r="AO66" s="9" t="str">
        <f t="shared" si="23"/>
        <v>-</v>
      </c>
      <c r="AP66" s="9" t="str">
        <f t="shared" si="23"/>
        <v>-</v>
      </c>
      <c r="AQ66" s="9" t="str">
        <f t="shared" si="23"/>
        <v>-</v>
      </c>
      <c r="AR66" s="9" t="str">
        <f t="shared" si="23"/>
        <v>-</v>
      </c>
      <c r="AS66" s="9" t="str">
        <f t="shared" si="23"/>
        <v>-</v>
      </c>
      <c r="AT66" s="9" t="str">
        <f t="shared" si="23"/>
        <v>-</v>
      </c>
      <c r="AU66" s="9" t="str">
        <f t="shared" si="23"/>
        <v>-</v>
      </c>
      <c r="AV66" s="9" t="str">
        <f t="shared" si="23"/>
        <v>-</v>
      </c>
      <c r="AW66" s="9" t="str">
        <f t="shared" si="23"/>
        <v>-</v>
      </c>
      <c r="AX66" s="9" t="str">
        <f t="shared" si="23"/>
        <v>-</v>
      </c>
      <c r="AY66" s="9" t="str">
        <f t="shared" si="23"/>
        <v>-</v>
      </c>
    </row>
    <row r="67" spans="1:51" ht="15" hidden="1">
      <c r="A67" s="9" t="s">
        <v>35</v>
      </c>
      <c r="B67" s="10">
        <f>IF(B68=1,COUNT(B71:B1070),"-")</f>
        <v>5</v>
      </c>
      <c r="C67" s="9">
        <f>IF(C68=1,COUNT(C71:C1070),"-")</f>
        <v>5</v>
      </c>
      <c r="D67" s="9">
        <f aca="true" t="shared" si="24" ref="D67:AY67">IF(D68=1,COUNT(D71:D1070),"-")</f>
        <v>7</v>
      </c>
      <c r="E67" s="9">
        <f t="shared" si="24"/>
        <v>5</v>
      </c>
      <c r="F67" s="9">
        <f t="shared" si="24"/>
        <v>7</v>
      </c>
      <c r="G67" s="9">
        <f t="shared" si="24"/>
        <v>7</v>
      </c>
      <c r="H67" s="9" t="str">
        <f t="shared" si="24"/>
        <v>-</v>
      </c>
      <c r="I67" s="9" t="str">
        <f t="shared" si="24"/>
        <v>-</v>
      </c>
      <c r="J67" s="9" t="str">
        <f t="shared" si="24"/>
        <v>-</v>
      </c>
      <c r="K67" s="9" t="str">
        <f t="shared" si="24"/>
        <v>-</v>
      </c>
      <c r="L67" s="9" t="str">
        <f t="shared" si="24"/>
        <v>-</v>
      </c>
      <c r="M67" s="9" t="str">
        <f t="shared" si="24"/>
        <v>-</v>
      </c>
      <c r="N67" s="9" t="str">
        <f t="shared" si="24"/>
        <v>-</v>
      </c>
      <c r="O67" s="9" t="str">
        <f t="shared" si="24"/>
        <v>-</v>
      </c>
      <c r="P67" s="9" t="str">
        <f t="shared" si="24"/>
        <v>-</v>
      </c>
      <c r="Q67" s="9" t="str">
        <f t="shared" si="24"/>
        <v>-</v>
      </c>
      <c r="R67" s="9" t="str">
        <f t="shared" si="24"/>
        <v>-</v>
      </c>
      <c r="S67" s="9" t="str">
        <f t="shared" si="24"/>
        <v>-</v>
      </c>
      <c r="T67" s="9" t="str">
        <f t="shared" si="24"/>
        <v>-</v>
      </c>
      <c r="U67" s="9" t="str">
        <f t="shared" si="24"/>
        <v>-</v>
      </c>
      <c r="V67" s="9" t="str">
        <f t="shared" si="24"/>
        <v>-</v>
      </c>
      <c r="W67" s="9" t="str">
        <f t="shared" si="24"/>
        <v>-</v>
      </c>
      <c r="X67" s="9" t="str">
        <f t="shared" si="24"/>
        <v>-</v>
      </c>
      <c r="Y67" s="9" t="str">
        <f t="shared" si="24"/>
        <v>-</v>
      </c>
      <c r="Z67" s="9" t="str">
        <f t="shared" si="24"/>
        <v>-</v>
      </c>
      <c r="AA67" s="9" t="str">
        <f t="shared" si="24"/>
        <v>-</v>
      </c>
      <c r="AB67" s="9" t="str">
        <f t="shared" si="24"/>
        <v>-</v>
      </c>
      <c r="AC67" s="9" t="str">
        <f t="shared" si="24"/>
        <v>-</v>
      </c>
      <c r="AD67" s="9" t="str">
        <f t="shared" si="24"/>
        <v>-</v>
      </c>
      <c r="AE67" s="9" t="str">
        <f t="shared" si="24"/>
        <v>-</v>
      </c>
      <c r="AF67" s="9" t="str">
        <f t="shared" si="24"/>
        <v>-</v>
      </c>
      <c r="AG67" s="9" t="str">
        <f t="shared" si="24"/>
        <v>-</v>
      </c>
      <c r="AH67" s="9" t="str">
        <f t="shared" si="24"/>
        <v>-</v>
      </c>
      <c r="AI67" s="9" t="str">
        <f t="shared" si="24"/>
        <v>-</v>
      </c>
      <c r="AJ67" s="9" t="str">
        <f t="shared" si="24"/>
        <v>-</v>
      </c>
      <c r="AK67" s="9" t="str">
        <f t="shared" si="24"/>
        <v>-</v>
      </c>
      <c r="AL67" s="9" t="str">
        <f t="shared" si="24"/>
        <v>-</v>
      </c>
      <c r="AM67" s="9" t="str">
        <f t="shared" si="24"/>
        <v>-</v>
      </c>
      <c r="AN67" s="9" t="str">
        <f t="shared" si="24"/>
        <v>-</v>
      </c>
      <c r="AO67" s="9" t="str">
        <f t="shared" si="24"/>
        <v>-</v>
      </c>
      <c r="AP67" s="9" t="str">
        <f t="shared" si="24"/>
        <v>-</v>
      </c>
      <c r="AQ67" s="9" t="str">
        <f t="shared" si="24"/>
        <v>-</v>
      </c>
      <c r="AR67" s="9" t="str">
        <f t="shared" si="24"/>
        <v>-</v>
      </c>
      <c r="AS67" s="9" t="str">
        <f t="shared" si="24"/>
        <v>-</v>
      </c>
      <c r="AT67" s="9" t="str">
        <f t="shared" si="24"/>
        <v>-</v>
      </c>
      <c r="AU67" s="9" t="str">
        <f t="shared" si="24"/>
        <v>-</v>
      </c>
      <c r="AV67" s="9" t="str">
        <f t="shared" si="24"/>
        <v>-</v>
      </c>
      <c r="AW67" s="9" t="str">
        <f t="shared" si="24"/>
        <v>-</v>
      </c>
      <c r="AX67" s="9" t="str">
        <f t="shared" si="24"/>
        <v>-</v>
      </c>
      <c r="AY67" s="9" t="str">
        <f t="shared" si="24"/>
        <v>-</v>
      </c>
    </row>
    <row r="68" spans="1:51" ht="15" hidden="1">
      <c r="A68" s="9" t="s">
        <v>36</v>
      </c>
      <c r="B68" s="10">
        <f>IF(COUNT(B71:B1070)&gt;0.5,1,"-")</f>
        <v>1</v>
      </c>
      <c r="C68" s="10">
        <f>IF(COUNT(C71:C1070)&gt;0.5,1,"-")</f>
        <v>1</v>
      </c>
      <c r="D68" s="10">
        <f aca="true" t="shared" si="25" ref="D68:AY68">IF(COUNT(D71:D1070)&gt;0.5,1,"-")</f>
        <v>1</v>
      </c>
      <c r="E68" s="10">
        <f t="shared" si="25"/>
        <v>1</v>
      </c>
      <c r="F68" s="10">
        <f t="shared" si="25"/>
        <v>1</v>
      </c>
      <c r="G68" s="10">
        <f t="shared" si="25"/>
        <v>1</v>
      </c>
      <c r="H68" s="10" t="str">
        <f t="shared" si="25"/>
        <v>-</v>
      </c>
      <c r="I68" s="10" t="str">
        <f t="shared" si="25"/>
        <v>-</v>
      </c>
      <c r="J68" s="10" t="str">
        <f t="shared" si="25"/>
        <v>-</v>
      </c>
      <c r="K68" s="10" t="str">
        <f t="shared" si="25"/>
        <v>-</v>
      </c>
      <c r="L68" s="10" t="str">
        <f t="shared" si="25"/>
        <v>-</v>
      </c>
      <c r="M68" s="10" t="str">
        <f t="shared" si="25"/>
        <v>-</v>
      </c>
      <c r="N68" s="10" t="str">
        <f t="shared" si="25"/>
        <v>-</v>
      </c>
      <c r="O68" s="10" t="str">
        <f t="shared" si="25"/>
        <v>-</v>
      </c>
      <c r="P68" s="10" t="str">
        <f t="shared" si="25"/>
        <v>-</v>
      </c>
      <c r="Q68" s="10" t="str">
        <f t="shared" si="25"/>
        <v>-</v>
      </c>
      <c r="R68" s="10" t="str">
        <f t="shared" si="25"/>
        <v>-</v>
      </c>
      <c r="S68" s="10" t="str">
        <f t="shared" si="25"/>
        <v>-</v>
      </c>
      <c r="T68" s="10" t="str">
        <f t="shared" si="25"/>
        <v>-</v>
      </c>
      <c r="U68" s="10" t="str">
        <f t="shared" si="25"/>
        <v>-</v>
      </c>
      <c r="V68" s="10" t="str">
        <f t="shared" si="25"/>
        <v>-</v>
      </c>
      <c r="W68" s="10" t="str">
        <f t="shared" si="25"/>
        <v>-</v>
      </c>
      <c r="X68" s="10" t="str">
        <f t="shared" si="25"/>
        <v>-</v>
      </c>
      <c r="Y68" s="10" t="str">
        <f t="shared" si="25"/>
        <v>-</v>
      </c>
      <c r="Z68" s="10" t="str">
        <f t="shared" si="25"/>
        <v>-</v>
      </c>
      <c r="AA68" s="10" t="str">
        <f t="shared" si="25"/>
        <v>-</v>
      </c>
      <c r="AB68" s="10" t="str">
        <f t="shared" si="25"/>
        <v>-</v>
      </c>
      <c r="AC68" s="10" t="str">
        <f t="shared" si="25"/>
        <v>-</v>
      </c>
      <c r="AD68" s="10" t="str">
        <f t="shared" si="25"/>
        <v>-</v>
      </c>
      <c r="AE68" s="10" t="str">
        <f t="shared" si="25"/>
        <v>-</v>
      </c>
      <c r="AF68" s="10" t="str">
        <f t="shared" si="25"/>
        <v>-</v>
      </c>
      <c r="AG68" s="10" t="str">
        <f t="shared" si="25"/>
        <v>-</v>
      </c>
      <c r="AH68" s="10" t="str">
        <f t="shared" si="25"/>
        <v>-</v>
      </c>
      <c r="AI68" s="10" t="str">
        <f t="shared" si="25"/>
        <v>-</v>
      </c>
      <c r="AJ68" s="10" t="str">
        <f t="shared" si="25"/>
        <v>-</v>
      </c>
      <c r="AK68" s="10" t="str">
        <f t="shared" si="25"/>
        <v>-</v>
      </c>
      <c r="AL68" s="10" t="str">
        <f t="shared" si="25"/>
        <v>-</v>
      </c>
      <c r="AM68" s="10" t="str">
        <f t="shared" si="25"/>
        <v>-</v>
      </c>
      <c r="AN68" s="10" t="str">
        <f t="shared" si="25"/>
        <v>-</v>
      </c>
      <c r="AO68" s="10" t="str">
        <f t="shared" si="25"/>
        <v>-</v>
      </c>
      <c r="AP68" s="10" t="str">
        <f t="shared" si="25"/>
        <v>-</v>
      </c>
      <c r="AQ68" s="10" t="str">
        <f t="shared" si="25"/>
        <v>-</v>
      </c>
      <c r="AR68" s="10" t="str">
        <f t="shared" si="25"/>
        <v>-</v>
      </c>
      <c r="AS68" s="10" t="str">
        <f t="shared" si="25"/>
        <v>-</v>
      </c>
      <c r="AT68" s="10" t="str">
        <f t="shared" si="25"/>
        <v>-</v>
      </c>
      <c r="AU68" s="10" t="str">
        <f t="shared" si="25"/>
        <v>-</v>
      </c>
      <c r="AV68" s="10" t="str">
        <f t="shared" si="25"/>
        <v>-</v>
      </c>
      <c r="AW68" s="10" t="str">
        <f t="shared" si="25"/>
        <v>-</v>
      </c>
      <c r="AX68" s="10" t="str">
        <f t="shared" si="25"/>
        <v>-</v>
      </c>
      <c r="AY68" s="10" t="str">
        <f t="shared" si="25"/>
        <v>-</v>
      </c>
    </row>
    <row r="69" spans="1:52" s="1" customFormat="1" ht="15" customHeight="1" thickTop="1">
      <c r="A69" s="38" t="s">
        <v>9</v>
      </c>
      <c r="B69" s="39" t="s">
        <v>0</v>
      </c>
      <c r="C69" s="40" t="s">
        <v>0</v>
      </c>
      <c r="D69" s="40">
        <v>3</v>
      </c>
      <c r="E69" s="40">
        <v>3</v>
      </c>
      <c r="F69" s="40">
        <v>2</v>
      </c>
      <c r="G69" s="40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1"/>
      <c r="AZ69" s="4"/>
    </row>
    <row r="70" spans="1:52" s="1" customFormat="1" ht="15" customHeight="1" thickBot="1">
      <c r="A70" s="42" t="s">
        <v>10</v>
      </c>
      <c r="B70" s="43" t="s">
        <v>1</v>
      </c>
      <c r="C70" s="44" t="s">
        <v>2</v>
      </c>
      <c r="D70" s="44" t="s">
        <v>3</v>
      </c>
      <c r="E70" s="44" t="s">
        <v>4</v>
      </c>
      <c r="F70" s="44" t="s">
        <v>5</v>
      </c>
      <c r="G70" s="44" t="s">
        <v>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5"/>
      <c r="AZ70" s="4"/>
    </row>
    <row r="71" spans="1:52" s="1" customFormat="1" ht="15" customHeight="1" thickTop="1">
      <c r="A71" s="17" t="s">
        <v>11</v>
      </c>
      <c r="B71" s="46">
        <v>0.366</v>
      </c>
      <c r="C71" s="47">
        <v>0.101</v>
      </c>
      <c r="D71" s="47">
        <v>0.384</v>
      </c>
      <c r="E71" s="47">
        <v>0.208</v>
      </c>
      <c r="F71" s="47">
        <v>0.263</v>
      </c>
      <c r="G71" s="47">
        <v>0.26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8"/>
      <c r="AZ71" s="4"/>
    </row>
    <row r="72" spans="1:52" s="1" customFormat="1" ht="15.75" thickTop="1">
      <c r="A72" s="9"/>
      <c r="B72" s="49">
        <v>0.267</v>
      </c>
      <c r="C72" s="50">
        <v>0.037</v>
      </c>
      <c r="D72" s="50">
        <v>0.15</v>
      </c>
      <c r="E72" s="50">
        <v>0.204</v>
      </c>
      <c r="F72" s="50">
        <v>0.326</v>
      </c>
      <c r="G72" s="50">
        <v>0.018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1"/>
      <c r="AZ72" s="4"/>
    </row>
    <row r="73" spans="1:52" s="1" customFormat="1" ht="15.75" thickTop="1">
      <c r="A73" s="9"/>
      <c r="B73" s="49">
        <v>0.288</v>
      </c>
      <c r="C73" s="50">
        <v>0.059</v>
      </c>
      <c r="D73" s="50">
        <v>0.265</v>
      </c>
      <c r="E73" s="50">
        <v>0.018</v>
      </c>
      <c r="F73" s="50">
        <v>0.187</v>
      </c>
      <c r="G73" s="50">
        <v>0.06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1"/>
      <c r="AZ73" s="4"/>
    </row>
    <row r="74" spans="1:52" s="1" customFormat="1" ht="15.75" thickTop="1">
      <c r="A74" s="9"/>
      <c r="B74" s="49">
        <v>0.299</v>
      </c>
      <c r="C74" s="50">
        <v>0.21</v>
      </c>
      <c r="D74" s="50">
        <v>0.234</v>
      </c>
      <c r="E74" s="50">
        <v>0.014</v>
      </c>
      <c r="F74" s="50">
        <v>0.226</v>
      </c>
      <c r="G74" s="50">
        <v>0.228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1"/>
      <c r="AZ74" s="4"/>
    </row>
    <row r="75" spans="1:52" s="1" customFormat="1" ht="15.75" thickTop="1">
      <c r="A75" s="9"/>
      <c r="B75" s="49">
        <v>0.218</v>
      </c>
      <c r="C75" s="50">
        <v>0.088</v>
      </c>
      <c r="D75" s="50">
        <v>0.401</v>
      </c>
      <c r="E75" s="50">
        <v>0.245</v>
      </c>
      <c r="F75" s="50">
        <v>0.135</v>
      </c>
      <c r="G75" s="50">
        <v>0.196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1"/>
      <c r="AZ75" s="4"/>
    </row>
    <row r="76" spans="1:52" s="1" customFormat="1" ht="15.75" thickTop="1">
      <c r="A76" s="9"/>
      <c r="B76" s="49"/>
      <c r="C76" s="50"/>
      <c r="D76" s="50">
        <v>0.138</v>
      </c>
      <c r="E76" s="50"/>
      <c r="F76" s="50">
        <v>0.208</v>
      </c>
      <c r="G76" s="50">
        <v>0.199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1"/>
      <c r="AZ76" s="4"/>
    </row>
    <row r="77" spans="1:52" s="1" customFormat="1" ht="15.75" thickTop="1">
      <c r="A77" s="9"/>
      <c r="B77" s="49"/>
      <c r="C77" s="50"/>
      <c r="D77" s="50">
        <v>0.376</v>
      </c>
      <c r="E77" s="50"/>
      <c r="F77" s="50">
        <v>0.156</v>
      </c>
      <c r="G77" s="50">
        <v>0.06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1"/>
      <c r="AZ77" s="4"/>
    </row>
    <row r="78" spans="1:52" s="1" customFormat="1" ht="15.75" thickTop="1">
      <c r="A78" s="9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1"/>
      <c r="AZ78" s="4"/>
    </row>
    <row r="79" spans="1:52" s="1" customFormat="1" ht="15.75" thickTop="1">
      <c r="A79" s="9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1"/>
      <c r="AZ79" s="4"/>
    </row>
    <row r="80" spans="1:52" s="1" customFormat="1" ht="15.75" thickTop="1">
      <c r="A80" s="9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1"/>
      <c r="AZ80" s="4"/>
    </row>
    <row r="81" spans="1:52" s="1" customFormat="1" ht="15.75" thickTop="1">
      <c r="A81" s="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1"/>
      <c r="AZ81" s="4"/>
    </row>
    <row r="82" spans="1:52" s="1" customFormat="1" ht="15.75" thickTop="1">
      <c r="A82" s="9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1"/>
      <c r="AZ82" s="4"/>
    </row>
    <row r="83" spans="1:52" s="1" customFormat="1" ht="15.75" thickTop="1">
      <c r="A83" s="9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1"/>
      <c r="AZ83" s="4"/>
    </row>
    <row r="84" spans="1:52" s="1" customFormat="1" ht="15.75" thickTop="1">
      <c r="A84" s="9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1"/>
      <c r="AZ84" s="4"/>
    </row>
    <row r="85" spans="1:52" s="1" customFormat="1" ht="15.75" thickTop="1">
      <c r="A85" s="9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1"/>
      <c r="AZ85" s="4"/>
    </row>
    <row r="86" spans="1:52" s="1" customFormat="1" ht="15.75" thickTop="1">
      <c r="A86" s="9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1"/>
      <c r="AZ86" s="4"/>
    </row>
    <row r="87" spans="1:52" s="1" customFormat="1" ht="15.75" thickTop="1">
      <c r="A87" s="9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1"/>
      <c r="AZ87" s="4"/>
    </row>
    <row r="88" spans="1:52" s="1" customFormat="1" ht="15.75" thickTop="1">
      <c r="A88" s="9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1"/>
      <c r="AZ88" s="4"/>
    </row>
    <row r="89" spans="1:52" s="1" customFormat="1" ht="15.75" thickTop="1">
      <c r="A89" s="9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1"/>
      <c r="AZ89" s="4"/>
    </row>
    <row r="90" spans="1:52" s="1" customFormat="1" ht="15.75" thickTop="1">
      <c r="A90" s="9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1"/>
      <c r="AZ90" s="4"/>
    </row>
    <row r="91" spans="1:52" s="1" customFormat="1" ht="15.75" thickTop="1">
      <c r="A91" s="9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1"/>
      <c r="AZ91" s="4"/>
    </row>
    <row r="92" spans="1:52" s="1" customFormat="1" ht="15.75" thickTop="1">
      <c r="A92" s="9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1"/>
      <c r="AZ92" s="4"/>
    </row>
    <row r="93" spans="1:52" s="1" customFormat="1" ht="15.75" thickTop="1">
      <c r="A93" s="9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1"/>
      <c r="AZ93" s="4"/>
    </row>
    <row r="94" spans="1:52" s="1" customFormat="1" ht="15.75" thickTop="1">
      <c r="A94" s="9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1"/>
      <c r="AZ94" s="4"/>
    </row>
    <row r="95" spans="1:52" s="1" customFormat="1" ht="15.75" thickTop="1">
      <c r="A95" s="9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1"/>
      <c r="AZ95" s="4"/>
    </row>
    <row r="96" spans="1:52" s="1" customFormat="1" ht="15.75" thickTop="1">
      <c r="A96" s="9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1"/>
      <c r="AZ96" s="4"/>
    </row>
    <row r="97" spans="1:52" s="1" customFormat="1" ht="15.75" thickTop="1">
      <c r="A97" s="9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1"/>
      <c r="AZ97" s="4"/>
    </row>
    <row r="98" spans="1:52" s="1" customFormat="1" ht="15.75" thickTop="1">
      <c r="A98" s="9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1"/>
      <c r="AZ98" s="4"/>
    </row>
    <row r="99" spans="1:52" s="1" customFormat="1" ht="15.75" thickTop="1">
      <c r="A99" s="9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1"/>
      <c r="AZ99" s="4"/>
    </row>
    <row r="100" spans="1:52" s="1" customFormat="1" ht="15.75" thickTop="1">
      <c r="A100" s="9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1"/>
      <c r="AZ100" s="4"/>
    </row>
    <row r="101" spans="1:52" s="1" customFormat="1" ht="15.75" thickTop="1">
      <c r="A101" s="9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1"/>
      <c r="AZ101" s="4"/>
    </row>
    <row r="102" spans="1:52" s="1" customFormat="1" ht="15.75" thickTop="1">
      <c r="A102" s="9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1"/>
      <c r="AZ102" s="4"/>
    </row>
    <row r="103" spans="1:52" s="1" customFormat="1" ht="15.75" thickTop="1">
      <c r="A103" s="9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1"/>
      <c r="AZ103" s="4"/>
    </row>
    <row r="104" spans="1:52" s="1" customFormat="1" ht="15.75" thickTop="1">
      <c r="A104" s="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1"/>
      <c r="AZ104" s="4"/>
    </row>
    <row r="105" spans="1:52" s="1" customFormat="1" ht="15.75" thickTop="1">
      <c r="A105" s="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1"/>
      <c r="AZ105" s="4"/>
    </row>
    <row r="106" spans="1:52" s="1" customFormat="1" ht="15.75" thickTop="1">
      <c r="A106" s="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1"/>
      <c r="AZ106" s="4"/>
    </row>
    <row r="107" spans="1:52" s="1" customFormat="1" ht="15.75" thickTop="1">
      <c r="A107" s="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1"/>
      <c r="AZ107" s="4"/>
    </row>
    <row r="108" spans="1:52" s="1" customFormat="1" ht="15.75" thickTop="1">
      <c r="A108" s="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1"/>
      <c r="AZ108" s="4"/>
    </row>
    <row r="109" spans="1:52" s="1" customFormat="1" ht="15.75" thickTop="1">
      <c r="A109" s="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1"/>
      <c r="AZ109" s="4"/>
    </row>
    <row r="110" spans="1:52" s="1" customFormat="1" ht="15.75" thickTop="1">
      <c r="A110" s="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1"/>
      <c r="AZ110" s="4"/>
    </row>
    <row r="111" spans="1:52" s="1" customFormat="1" ht="15.75" thickTop="1">
      <c r="A111" s="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1"/>
      <c r="AZ111" s="4"/>
    </row>
    <row r="112" spans="1:52" s="1" customFormat="1" ht="15.75" thickTop="1">
      <c r="A112" s="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1"/>
      <c r="AZ112" s="4"/>
    </row>
    <row r="113" spans="1:52" s="1" customFormat="1" ht="15.75" thickTop="1">
      <c r="A113" s="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1"/>
      <c r="AZ113" s="4"/>
    </row>
    <row r="114" spans="1:52" s="1" customFormat="1" ht="15.75" thickTop="1">
      <c r="A114" s="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1"/>
      <c r="AZ114" s="4"/>
    </row>
    <row r="115" spans="1:52" s="1" customFormat="1" ht="15.75" thickTop="1">
      <c r="A115" s="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1"/>
      <c r="AZ115" s="4"/>
    </row>
    <row r="116" spans="1:52" s="1" customFormat="1" ht="15.75" thickTop="1">
      <c r="A116" s="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1"/>
      <c r="AZ116" s="4"/>
    </row>
    <row r="117" spans="1:52" s="1" customFormat="1" ht="15.75" thickTop="1">
      <c r="A117" s="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1"/>
      <c r="AZ117" s="4"/>
    </row>
    <row r="118" spans="1:52" s="1" customFormat="1" ht="15.75" thickTop="1">
      <c r="A118" s="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1"/>
      <c r="AZ118" s="4"/>
    </row>
    <row r="119" spans="1:52" s="1" customFormat="1" ht="15.75" thickTop="1">
      <c r="A119" s="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1"/>
      <c r="AZ119" s="4"/>
    </row>
    <row r="120" spans="1:52" s="1" customFormat="1" ht="15.75" thickTop="1">
      <c r="A120" s="9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1"/>
      <c r="AZ120" s="4"/>
    </row>
    <row r="121" spans="1:52" s="1" customFormat="1" ht="15.75" thickTop="1">
      <c r="A121" s="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1"/>
      <c r="AZ121" s="4"/>
    </row>
    <row r="122" spans="1:52" s="1" customFormat="1" ht="15.75" thickTop="1">
      <c r="A122" s="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1"/>
      <c r="AZ122" s="4"/>
    </row>
    <row r="123" spans="1:52" s="1" customFormat="1" ht="15.75" thickTop="1">
      <c r="A123" s="9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1"/>
      <c r="AZ123" s="4"/>
    </row>
    <row r="124" spans="1:52" s="1" customFormat="1" ht="15.75" thickTop="1">
      <c r="A124" s="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1"/>
      <c r="AZ124" s="4"/>
    </row>
    <row r="125" spans="1:52" s="1" customFormat="1" ht="15.75" thickTop="1">
      <c r="A125" s="9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1"/>
      <c r="AZ125" s="4"/>
    </row>
    <row r="126" spans="1:52" s="1" customFormat="1" ht="15.75" thickTop="1">
      <c r="A126" s="9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1"/>
      <c r="AZ126" s="4"/>
    </row>
    <row r="127" spans="1:52" s="1" customFormat="1" ht="15.75" thickTop="1">
      <c r="A127" s="9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1"/>
      <c r="AZ127" s="4"/>
    </row>
    <row r="128" spans="1:52" s="1" customFormat="1" ht="15.75" thickTop="1">
      <c r="A128" s="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1"/>
      <c r="AZ128" s="4"/>
    </row>
    <row r="129" spans="1:52" s="1" customFormat="1" ht="15.75" thickTop="1">
      <c r="A129" s="9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1"/>
      <c r="AZ129" s="4"/>
    </row>
    <row r="130" spans="1:52" s="1" customFormat="1" ht="15.75" thickTop="1">
      <c r="A130" s="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1"/>
      <c r="AZ130" s="4"/>
    </row>
    <row r="131" spans="1:52" s="1" customFormat="1" ht="15.75" thickTop="1">
      <c r="A131" s="9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1"/>
      <c r="AZ131" s="4"/>
    </row>
    <row r="132" spans="1:52" s="1" customFormat="1" ht="15.75" thickTop="1">
      <c r="A132" s="9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1"/>
      <c r="AZ132" s="4"/>
    </row>
    <row r="133" spans="1:52" s="1" customFormat="1" ht="15.75" thickTop="1">
      <c r="A133" s="9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1"/>
      <c r="AZ133" s="4"/>
    </row>
    <row r="134" spans="1:52" s="1" customFormat="1" ht="15.75" thickTop="1">
      <c r="A134" s="9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1"/>
      <c r="AZ134" s="4"/>
    </row>
    <row r="135" spans="1:52" s="1" customFormat="1" ht="15.75" thickTop="1">
      <c r="A135" s="9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1"/>
      <c r="AZ135" s="4"/>
    </row>
    <row r="136" spans="1:52" s="1" customFormat="1" ht="15.75" thickTop="1">
      <c r="A136" s="9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1"/>
      <c r="AZ136" s="4"/>
    </row>
    <row r="137" spans="1:52" s="1" customFormat="1" ht="15.75" thickTop="1">
      <c r="A137" s="9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1"/>
      <c r="AZ137" s="4"/>
    </row>
    <row r="138" spans="1:52" s="1" customFormat="1" ht="15.75" thickTop="1">
      <c r="A138" s="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1"/>
      <c r="AZ138" s="4"/>
    </row>
    <row r="139" spans="1:52" s="1" customFormat="1" ht="15.75" thickTop="1">
      <c r="A139" s="9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1"/>
      <c r="AZ139" s="4"/>
    </row>
    <row r="140" spans="1:52" s="1" customFormat="1" ht="15.75" thickTop="1">
      <c r="A140" s="9"/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1"/>
      <c r="AZ140" s="4"/>
    </row>
    <row r="141" spans="1:52" s="1" customFormat="1" ht="15.75" thickTop="1">
      <c r="A141" s="9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1"/>
      <c r="AZ141" s="4"/>
    </row>
    <row r="142" spans="1:52" s="1" customFormat="1" ht="15.75" thickTop="1">
      <c r="A142" s="9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1"/>
      <c r="AZ142" s="4"/>
    </row>
    <row r="143" spans="1:52" s="1" customFormat="1" ht="15.75" thickTop="1">
      <c r="A143" s="9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1"/>
      <c r="AZ143" s="4"/>
    </row>
    <row r="144" spans="1:52" s="1" customFormat="1" ht="15.75" thickTop="1">
      <c r="A144" s="9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1"/>
      <c r="AZ144" s="4"/>
    </row>
    <row r="145" spans="1:52" s="1" customFormat="1" ht="15.75" thickTop="1">
      <c r="A145" s="9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1"/>
      <c r="AZ145" s="4"/>
    </row>
    <row r="146" spans="1:52" s="1" customFormat="1" ht="15.75" thickTop="1">
      <c r="A146" s="9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1"/>
      <c r="AZ146" s="4"/>
    </row>
    <row r="147" spans="1:52" s="1" customFormat="1" ht="15.75" thickTop="1">
      <c r="A147" s="9"/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1"/>
      <c r="AZ147" s="4"/>
    </row>
    <row r="148" spans="1:52" s="1" customFormat="1" ht="15.75" thickTop="1">
      <c r="A148" s="9"/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1"/>
      <c r="AZ148" s="4"/>
    </row>
    <row r="149" spans="1:52" s="1" customFormat="1" ht="15.75" thickTop="1">
      <c r="A149" s="9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1"/>
      <c r="AZ149" s="4"/>
    </row>
    <row r="150" spans="1:52" s="1" customFormat="1" ht="15.75" thickTop="1">
      <c r="A150" s="9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1"/>
      <c r="AZ150" s="4"/>
    </row>
    <row r="151" spans="1:52" s="1" customFormat="1" ht="15.75" thickTop="1">
      <c r="A151" s="9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1"/>
      <c r="AZ151" s="4"/>
    </row>
    <row r="152" spans="1:52" s="1" customFormat="1" ht="15.75" thickTop="1">
      <c r="A152" s="9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1"/>
      <c r="AZ152" s="4"/>
    </row>
    <row r="153" spans="1:52" s="1" customFormat="1" ht="15.75" thickTop="1">
      <c r="A153" s="9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1"/>
      <c r="AZ153" s="4"/>
    </row>
    <row r="154" spans="1:52" s="1" customFormat="1" ht="15.75" thickTop="1">
      <c r="A154" s="9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1"/>
      <c r="AZ154" s="4"/>
    </row>
    <row r="155" spans="1:52" s="1" customFormat="1" ht="15.75" thickTop="1">
      <c r="A155" s="9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1"/>
      <c r="AZ155" s="4"/>
    </row>
    <row r="156" spans="1:52" s="1" customFormat="1" ht="15.75" thickTop="1">
      <c r="A156" s="9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1"/>
      <c r="AZ156" s="4"/>
    </row>
    <row r="157" spans="1:52" s="1" customFormat="1" ht="15.75" thickTop="1">
      <c r="A157" s="9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1"/>
      <c r="AZ157" s="4"/>
    </row>
    <row r="158" spans="1:52" s="1" customFormat="1" ht="15.75" thickTop="1">
      <c r="A158" s="9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1"/>
      <c r="AZ158" s="4"/>
    </row>
    <row r="159" spans="1:52" s="1" customFormat="1" ht="15.75" thickTop="1">
      <c r="A159" s="9"/>
      <c r="B159" s="49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1"/>
      <c r="AZ159" s="4"/>
    </row>
    <row r="160" spans="1:52" s="1" customFormat="1" ht="15.75" thickTop="1">
      <c r="A160" s="9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1"/>
      <c r="AZ160" s="4"/>
    </row>
    <row r="161" spans="1:52" s="1" customFormat="1" ht="15.75" thickTop="1">
      <c r="A161" s="9"/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1"/>
      <c r="AZ161" s="4"/>
    </row>
    <row r="162" spans="1:52" s="1" customFormat="1" ht="15.75" thickTop="1">
      <c r="A162" s="9"/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1"/>
      <c r="AZ162" s="4"/>
    </row>
    <row r="163" spans="1:52" s="1" customFormat="1" ht="15.75" thickTop="1">
      <c r="A163" s="9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1"/>
      <c r="AZ163" s="4"/>
    </row>
    <row r="164" spans="1:52" s="1" customFormat="1" ht="15.75" thickTop="1">
      <c r="A164" s="9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1"/>
      <c r="AZ164" s="4"/>
    </row>
    <row r="165" spans="1:52" s="1" customFormat="1" ht="15.75" thickTop="1">
      <c r="A165" s="9"/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1"/>
      <c r="AZ165" s="4"/>
    </row>
    <row r="166" spans="1:52" s="1" customFormat="1" ht="15.75" thickTop="1">
      <c r="A166" s="9"/>
      <c r="B166" s="4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1"/>
      <c r="AZ166" s="4"/>
    </row>
    <row r="167" spans="1:52" s="1" customFormat="1" ht="15.75" thickTop="1">
      <c r="A167" s="9"/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1"/>
      <c r="AZ167" s="4"/>
    </row>
    <row r="168" spans="1:52" s="1" customFormat="1" ht="15.75" thickTop="1">
      <c r="A168" s="9"/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1"/>
      <c r="AZ168" s="4"/>
    </row>
    <row r="169" spans="1:52" s="1" customFormat="1" ht="15.75" thickTop="1">
      <c r="A169" s="9"/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1"/>
      <c r="AZ169" s="4"/>
    </row>
    <row r="170" spans="1:52" s="1" customFormat="1" ht="15.75" thickTop="1">
      <c r="A170" s="9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1"/>
      <c r="AZ170" s="4"/>
    </row>
    <row r="171" spans="1:52" s="1" customFormat="1" ht="15.75" thickTop="1">
      <c r="A171" s="9"/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1"/>
      <c r="AZ171" s="4"/>
    </row>
    <row r="172" spans="1:52" s="1" customFormat="1" ht="15.75" thickTop="1">
      <c r="A172" s="9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1"/>
      <c r="AZ172" s="4"/>
    </row>
    <row r="173" spans="1:52" s="1" customFormat="1" ht="15.75" thickTop="1">
      <c r="A173" s="9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1"/>
      <c r="AZ173" s="4"/>
    </row>
    <row r="174" spans="1:52" s="1" customFormat="1" ht="15.75" thickTop="1">
      <c r="A174" s="9"/>
      <c r="B174" s="49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1"/>
      <c r="AZ174" s="4"/>
    </row>
    <row r="175" spans="1:52" s="1" customFormat="1" ht="15.75" thickTop="1">
      <c r="A175" s="9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1"/>
      <c r="AZ175" s="4"/>
    </row>
    <row r="176" spans="1:52" s="1" customFormat="1" ht="15.75" thickTop="1">
      <c r="A176" s="9"/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1"/>
      <c r="AZ176" s="4"/>
    </row>
    <row r="177" spans="1:52" s="1" customFormat="1" ht="15.75" thickTop="1">
      <c r="A177" s="9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1"/>
      <c r="AZ177" s="4"/>
    </row>
    <row r="178" spans="1:52" s="1" customFormat="1" ht="15.75" thickTop="1">
      <c r="A178" s="9"/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1"/>
      <c r="AZ178" s="4"/>
    </row>
    <row r="179" spans="1:52" s="1" customFormat="1" ht="15.75" thickTop="1">
      <c r="A179" s="9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1"/>
      <c r="AZ179" s="4"/>
    </row>
    <row r="180" spans="1:52" s="1" customFormat="1" ht="15.75" thickTop="1">
      <c r="A180" s="9"/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1"/>
      <c r="AZ180" s="4"/>
    </row>
    <row r="181" spans="1:52" s="1" customFormat="1" ht="15.75" thickTop="1">
      <c r="A181" s="9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1"/>
      <c r="AZ181" s="4"/>
    </row>
    <row r="182" spans="1:52" s="1" customFormat="1" ht="15.75" thickTop="1">
      <c r="A182" s="9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1"/>
      <c r="AZ182" s="4"/>
    </row>
    <row r="183" spans="1:52" s="1" customFormat="1" ht="15.75" thickTop="1">
      <c r="A183" s="9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1"/>
      <c r="AZ183" s="4"/>
    </row>
    <row r="184" spans="1:52" s="1" customFormat="1" ht="15.75" thickTop="1">
      <c r="A184" s="9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1"/>
      <c r="AZ184" s="4"/>
    </row>
    <row r="185" spans="1:52" s="1" customFormat="1" ht="15.75" thickTop="1">
      <c r="A185" s="9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1"/>
      <c r="AZ185" s="4"/>
    </row>
    <row r="186" spans="1:52" s="1" customFormat="1" ht="15.75" thickTop="1">
      <c r="A186" s="9"/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1"/>
      <c r="AZ186" s="4"/>
    </row>
    <row r="187" spans="1:52" s="1" customFormat="1" ht="15.75" thickTop="1">
      <c r="A187" s="9"/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1"/>
      <c r="AZ187" s="4"/>
    </row>
    <row r="188" spans="1:52" s="1" customFormat="1" ht="15.75" thickTop="1">
      <c r="A188" s="9"/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1"/>
      <c r="AZ188" s="4"/>
    </row>
    <row r="189" spans="1:52" s="1" customFormat="1" ht="15.75" thickTop="1">
      <c r="A189" s="9"/>
      <c r="B189" s="49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1"/>
      <c r="AZ189" s="4"/>
    </row>
    <row r="190" spans="1:52" s="1" customFormat="1" ht="15.75" thickTop="1">
      <c r="A190" s="9"/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1"/>
      <c r="AZ190" s="4"/>
    </row>
    <row r="191" spans="1:52" s="1" customFormat="1" ht="15.75" thickTop="1">
      <c r="A191" s="9"/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1"/>
      <c r="AZ191" s="4"/>
    </row>
    <row r="192" spans="1:52" s="1" customFormat="1" ht="15.75" thickTop="1">
      <c r="A192" s="9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1"/>
      <c r="AZ192" s="4"/>
    </row>
    <row r="193" spans="1:52" s="1" customFormat="1" ht="15.75" thickTop="1">
      <c r="A193" s="9"/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1"/>
      <c r="AZ193" s="4"/>
    </row>
    <row r="194" spans="1:52" s="1" customFormat="1" ht="15.75" thickTop="1">
      <c r="A194" s="9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1"/>
      <c r="AZ194" s="4"/>
    </row>
    <row r="195" spans="1:52" s="1" customFormat="1" ht="15.75" thickTop="1">
      <c r="A195" s="9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1"/>
      <c r="AZ195" s="4"/>
    </row>
    <row r="196" spans="1:52" s="1" customFormat="1" ht="15.75" thickTop="1">
      <c r="A196" s="9"/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1"/>
      <c r="AZ196" s="4"/>
    </row>
    <row r="197" spans="1:52" s="1" customFormat="1" ht="15.75" thickTop="1">
      <c r="A197" s="9"/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1"/>
      <c r="AZ197" s="4"/>
    </row>
    <row r="198" spans="1:52" s="1" customFormat="1" ht="15.75" thickTop="1">
      <c r="A198" s="9"/>
      <c r="B198" s="49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1"/>
      <c r="AZ198" s="4"/>
    </row>
    <row r="199" spans="1:52" s="1" customFormat="1" ht="15.75" thickTop="1">
      <c r="A199" s="9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1"/>
      <c r="AZ199" s="4"/>
    </row>
    <row r="200" spans="1:52" s="1" customFormat="1" ht="15.75" thickTop="1">
      <c r="A200" s="9"/>
      <c r="B200" s="49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1"/>
      <c r="AZ200" s="4"/>
    </row>
    <row r="201" spans="1:52" s="1" customFormat="1" ht="15.75" thickTop="1">
      <c r="A201" s="9"/>
      <c r="B201" s="49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1"/>
      <c r="AZ201" s="4"/>
    </row>
    <row r="202" spans="1:52" s="1" customFormat="1" ht="15.75" thickTop="1">
      <c r="A202" s="9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1"/>
      <c r="AZ202" s="4"/>
    </row>
    <row r="203" spans="1:52" s="1" customFormat="1" ht="15.75" thickTop="1">
      <c r="A203" s="9"/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1"/>
      <c r="AZ203" s="4"/>
    </row>
    <row r="204" spans="1:52" s="1" customFormat="1" ht="15.75" thickTop="1">
      <c r="A204" s="9"/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1"/>
      <c r="AZ204" s="4"/>
    </row>
    <row r="205" spans="1:52" s="1" customFormat="1" ht="15.75" thickTop="1">
      <c r="A205" s="9"/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1"/>
      <c r="AZ205" s="4"/>
    </row>
    <row r="206" spans="1:52" s="1" customFormat="1" ht="15.75" thickTop="1">
      <c r="A206" s="9"/>
      <c r="B206" s="49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1"/>
      <c r="AZ206" s="4"/>
    </row>
    <row r="207" spans="1:52" s="1" customFormat="1" ht="15.75" thickTop="1">
      <c r="A207" s="9"/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1"/>
      <c r="AZ207" s="4"/>
    </row>
    <row r="208" spans="1:52" s="1" customFormat="1" ht="15.75" thickTop="1">
      <c r="A208" s="9"/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1"/>
      <c r="AZ208" s="4"/>
    </row>
    <row r="209" spans="1:52" s="1" customFormat="1" ht="15.75" thickTop="1">
      <c r="A209" s="9"/>
      <c r="B209" s="49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1"/>
      <c r="AZ209" s="4"/>
    </row>
    <row r="210" spans="1:52" s="1" customFormat="1" ht="15.75" thickTop="1">
      <c r="A210" s="9"/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1"/>
      <c r="AZ210" s="4"/>
    </row>
    <row r="211" spans="1:52" s="1" customFormat="1" ht="15.75" thickTop="1">
      <c r="A211" s="9"/>
      <c r="B211" s="49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1"/>
      <c r="AZ211" s="4"/>
    </row>
    <row r="212" spans="1:52" s="1" customFormat="1" ht="15.75" thickTop="1">
      <c r="A212" s="9"/>
      <c r="B212" s="49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1"/>
      <c r="AZ212" s="4"/>
    </row>
    <row r="213" spans="1:52" s="1" customFormat="1" ht="15.75" thickTop="1">
      <c r="A213" s="9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1"/>
      <c r="AZ213" s="4"/>
    </row>
    <row r="214" spans="1:52" s="1" customFormat="1" ht="15.75" thickTop="1">
      <c r="A214" s="9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1"/>
      <c r="AZ214" s="4"/>
    </row>
    <row r="215" spans="1:52" s="1" customFormat="1" ht="15.75" thickTop="1">
      <c r="A215" s="9"/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1"/>
      <c r="AZ215" s="4"/>
    </row>
    <row r="216" spans="1:52" s="1" customFormat="1" ht="15.75" thickTop="1">
      <c r="A216" s="9"/>
      <c r="B216" s="49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1"/>
      <c r="AZ216" s="4"/>
    </row>
    <row r="217" spans="1:52" s="1" customFormat="1" ht="15.75" thickTop="1">
      <c r="A217" s="9"/>
      <c r="B217" s="49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1"/>
      <c r="AZ217" s="4"/>
    </row>
    <row r="218" spans="1:52" s="1" customFormat="1" ht="15.75" thickTop="1">
      <c r="A218" s="9"/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1"/>
      <c r="AZ218" s="4"/>
    </row>
    <row r="219" spans="1:52" s="1" customFormat="1" ht="15.75" thickTop="1">
      <c r="A219" s="9"/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1"/>
      <c r="AZ219" s="4"/>
    </row>
    <row r="220" spans="1:52" s="1" customFormat="1" ht="15.75" thickTop="1">
      <c r="A220" s="9"/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1"/>
      <c r="AZ220" s="4"/>
    </row>
    <row r="221" spans="1:52" s="1" customFormat="1" ht="15.75" thickTop="1">
      <c r="A221" s="9"/>
      <c r="B221" s="49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1"/>
      <c r="AZ221" s="4"/>
    </row>
    <row r="222" spans="1:52" s="1" customFormat="1" ht="15.75" thickTop="1">
      <c r="A222" s="9"/>
      <c r="B222" s="49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1"/>
      <c r="AZ222" s="4"/>
    </row>
    <row r="223" spans="1:52" s="1" customFormat="1" ht="15.75" thickTop="1">
      <c r="A223" s="9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1"/>
      <c r="AZ223" s="4"/>
    </row>
    <row r="224" spans="1:52" s="1" customFormat="1" ht="15.75" thickTop="1">
      <c r="A224" s="9"/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1"/>
      <c r="AZ224" s="4"/>
    </row>
    <row r="225" spans="1:52" s="1" customFormat="1" ht="15.75" thickTop="1">
      <c r="A225" s="9"/>
      <c r="B225" s="4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1"/>
      <c r="AZ225" s="4"/>
    </row>
    <row r="226" spans="1:52" s="1" customFormat="1" ht="15.75" thickTop="1">
      <c r="A226" s="9"/>
      <c r="B226" s="49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1"/>
      <c r="AZ226" s="4"/>
    </row>
    <row r="227" spans="1:52" s="1" customFormat="1" ht="15.75" thickTop="1">
      <c r="A227" s="9"/>
      <c r="B227" s="49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1"/>
      <c r="AZ227" s="4"/>
    </row>
    <row r="228" spans="1:52" s="1" customFormat="1" ht="15.75" thickTop="1">
      <c r="A228" s="9"/>
      <c r="B228" s="4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1"/>
      <c r="AZ228" s="4"/>
    </row>
    <row r="229" spans="1:52" s="1" customFormat="1" ht="15.75" thickTop="1">
      <c r="A229" s="9"/>
      <c r="B229" s="49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1"/>
      <c r="AZ229" s="4"/>
    </row>
    <row r="230" spans="1:52" s="1" customFormat="1" ht="15.75" thickTop="1">
      <c r="A230" s="9"/>
      <c r="B230" s="49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1"/>
      <c r="AZ230" s="4"/>
    </row>
    <row r="231" spans="1:52" s="1" customFormat="1" ht="15.75" thickTop="1">
      <c r="A231" s="9"/>
      <c r="B231" s="49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1"/>
      <c r="AZ231" s="4"/>
    </row>
    <row r="232" spans="1:52" s="1" customFormat="1" ht="15.75" thickTop="1">
      <c r="A232" s="9"/>
      <c r="B232" s="49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1"/>
      <c r="AZ232" s="4"/>
    </row>
    <row r="233" spans="1:52" s="1" customFormat="1" ht="15.75" thickTop="1">
      <c r="A233" s="9"/>
      <c r="B233" s="49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1"/>
      <c r="AZ233" s="4"/>
    </row>
    <row r="234" spans="1:52" s="1" customFormat="1" ht="15.75" thickTop="1">
      <c r="A234" s="9"/>
      <c r="B234" s="49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1"/>
      <c r="AZ234" s="4"/>
    </row>
    <row r="235" spans="1:52" s="1" customFormat="1" ht="15.75" thickTop="1">
      <c r="A235" s="9"/>
      <c r="B235" s="49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1"/>
      <c r="AZ235" s="4"/>
    </row>
    <row r="236" spans="1:52" s="1" customFormat="1" ht="15.75" thickTop="1">
      <c r="A236" s="9"/>
      <c r="B236" s="4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1"/>
      <c r="AZ236" s="4"/>
    </row>
    <row r="237" spans="1:52" s="1" customFormat="1" ht="15.75" thickTop="1">
      <c r="A237" s="9"/>
      <c r="B237" s="49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1"/>
      <c r="AZ237" s="4"/>
    </row>
    <row r="238" spans="1:52" s="1" customFormat="1" ht="15.75" thickTop="1">
      <c r="A238" s="9"/>
      <c r="B238" s="49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1"/>
      <c r="AZ238" s="4"/>
    </row>
    <row r="239" spans="1:52" s="1" customFormat="1" ht="15.75" thickTop="1">
      <c r="A239" s="9"/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1"/>
      <c r="AZ239" s="4"/>
    </row>
    <row r="240" spans="1:52" s="1" customFormat="1" ht="15.75" thickTop="1">
      <c r="A240" s="9"/>
      <c r="B240" s="49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1"/>
      <c r="AZ240" s="4"/>
    </row>
    <row r="241" spans="1:52" s="1" customFormat="1" ht="15.75" thickTop="1">
      <c r="A241" s="9"/>
      <c r="B241" s="49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1"/>
      <c r="AZ241" s="4"/>
    </row>
    <row r="242" spans="1:52" s="1" customFormat="1" ht="15.75" thickTop="1">
      <c r="A242" s="9"/>
      <c r="B242" s="49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1"/>
      <c r="AZ242" s="4"/>
    </row>
    <row r="243" spans="1:52" s="1" customFormat="1" ht="15.75" thickTop="1">
      <c r="A243" s="9"/>
      <c r="B243" s="49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1"/>
      <c r="AZ243" s="4"/>
    </row>
    <row r="244" spans="1:52" s="1" customFormat="1" ht="15.75" thickTop="1">
      <c r="A244" s="9"/>
      <c r="B244" s="49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1"/>
      <c r="AZ244" s="4"/>
    </row>
    <row r="245" spans="1:52" s="1" customFormat="1" ht="15.75" thickTop="1">
      <c r="A245" s="9"/>
      <c r="B245" s="49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1"/>
      <c r="AZ245" s="4"/>
    </row>
    <row r="246" spans="1:52" s="1" customFormat="1" ht="15.75" thickTop="1">
      <c r="A246" s="9"/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1"/>
      <c r="AZ246" s="4"/>
    </row>
    <row r="247" spans="1:52" s="1" customFormat="1" ht="15.75" thickTop="1">
      <c r="A247" s="9"/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1"/>
      <c r="AZ247" s="4"/>
    </row>
    <row r="248" spans="1:52" s="1" customFormat="1" ht="15.75" thickTop="1">
      <c r="A248" s="9"/>
      <c r="B248" s="49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1"/>
      <c r="AZ248" s="4"/>
    </row>
    <row r="249" spans="1:52" s="1" customFormat="1" ht="15.75" thickTop="1">
      <c r="A249" s="9"/>
      <c r="B249" s="4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1"/>
      <c r="AZ249" s="4"/>
    </row>
    <row r="250" spans="1:52" s="1" customFormat="1" ht="15.75" thickTop="1">
      <c r="A250" s="9"/>
      <c r="B250" s="49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1"/>
      <c r="AZ250" s="4"/>
    </row>
    <row r="251" spans="1:52" s="1" customFormat="1" ht="15.75" thickTop="1">
      <c r="A251" s="9"/>
      <c r="B251" s="49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1"/>
      <c r="AZ251" s="4"/>
    </row>
    <row r="252" spans="1:52" s="1" customFormat="1" ht="15.75" thickTop="1">
      <c r="A252" s="9"/>
      <c r="B252" s="49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1"/>
      <c r="AZ252" s="4"/>
    </row>
    <row r="253" spans="1:52" s="1" customFormat="1" ht="15.75" thickTop="1">
      <c r="A253" s="9"/>
      <c r="B253" s="49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1"/>
      <c r="AZ253" s="4"/>
    </row>
    <row r="254" spans="1:52" s="1" customFormat="1" ht="15.75" thickTop="1">
      <c r="A254" s="9"/>
      <c r="B254" s="49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1"/>
      <c r="AZ254" s="4"/>
    </row>
    <row r="255" spans="1:52" s="1" customFormat="1" ht="15.75" thickTop="1">
      <c r="A255" s="9"/>
      <c r="B255" s="49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1"/>
      <c r="AZ255" s="4"/>
    </row>
    <row r="256" spans="1:52" s="1" customFormat="1" ht="15.75" thickTop="1">
      <c r="A256" s="9"/>
      <c r="B256" s="49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1"/>
      <c r="AZ256" s="4"/>
    </row>
    <row r="257" spans="1:52" s="1" customFormat="1" ht="15.75" thickTop="1">
      <c r="A257" s="9"/>
      <c r="B257" s="49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1"/>
      <c r="AZ257" s="4"/>
    </row>
    <row r="258" spans="1:52" s="1" customFormat="1" ht="15.75" thickTop="1">
      <c r="A258" s="9"/>
      <c r="B258" s="49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1"/>
      <c r="AZ258" s="4"/>
    </row>
    <row r="259" spans="1:52" s="1" customFormat="1" ht="15.75" thickTop="1">
      <c r="A259" s="9"/>
      <c r="B259" s="49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1"/>
      <c r="AZ259" s="4"/>
    </row>
    <row r="260" spans="1:52" s="1" customFormat="1" ht="15.75" thickTop="1">
      <c r="A260" s="9"/>
      <c r="B260" s="49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1"/>
      <c r="AZ260" s="4"/>
    </row>
    <row r="261" spans="1:52" s="1" customFormat="1" ht="15.75" thickTop="1">
      <c r="A261" s="9"/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1"/>
      <c r="AZ261" s="4"/>
    </row>
    <row r="262" spans="1:52" s="1" customFormat="1" ht="15.75" thickTop="1">
      <c r="A262" s="9"/>
      <c r="B262" s="4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1"/>
      <c r="AZ262" s="4"/>
    </row>
    <row r="263" spans="1:52" s="1" customFormat="1" ht="15.75" thickTop="1">
      <c r="A263" s="9"/>
      <c r="B263" s="49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1"/>
      <c r="AZ263" s="4"/>
    </row>
    <row r="264" spans="1:52" s="1" customFormat="1" ht="15.75" thickTop="1">
      <c r="A264" s="9"/>
      <c r="B264" s="49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1"/>
      <c r="AZ264" s="4"/>
    </row>
    <row r="265" spans="1:52" s="1" customFormat="1" ht="15.75" thickTop="1">
      <c r="A265" s="9"/>
      <c r="B265" s="49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1"/>
      <c r="AZ265" s="4"/>
    </row>
    <row r="266" spans="1:52" s="1" customFormat="1" ht="15.75" thickTop="1">
      <c r="A266" s="9"/>
      <c r="B266" s="49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1"/>
      <c r="AZ266" s="4"/>
    </row>
    <row r="267" spans="1:52" s="1" customFormat="1" ht="15.75" thickTop="1">
      <c r="A267" s="9"/>
      <c r="B267" s="49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1"/>
      <c r="AZ267" s="4"/>
    </row>
    <row r="268" spans="1:52" s="1" customFormat="1" ht="15.75" thickTop="1">
      <c r="A268" s="9"/>
      <c r="B268" s="49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1"/>
      <c r="AZ268" s="4"/>
    </row>
    <row r="269" spans="1:52" s="1" customFormat="1" ht="15.75" thickTop="1">
      <c r="A269" s="9"/>
      <c r="B269" s="49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1"/>
      <c r="AZ269" s="4"/>
    </row>
    <row r="270" spans="1:52" s="1" customFormat="1" ht="15.75" thickTop="1">
      <c r="A270" s="9"/>
      <c r="B270" s="49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1"/>
      <c r="AZ270" s="4"/>
    </row>
    <row r="271" spans="1:52" s="1" customFormat="1" ht="15.75" thickTop="1">
      <c r="A271" s="9"/>
      <c r="B271" s="49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1"/>
      <c r="AZ271" s="4"/>
    </row>
    <row r="272" spans="1:52" s="1" customFormat="1" ht="15.75" thickTop="1">
      <c r="A272" s="9"/>
      <c r="B272" s="49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1"/>
      <c r="AZ272" s="4"/>
    </row>
    <row r="273" spans="1:52" s="1" customFormat="1" ht="15.75" thickTop="1">
      <c r="A273" s="9"/>
      <c r="B273" s="49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1"/>
      <c r="AZ273" s="4"/>
    </row>
    <row r="274" spans="1:52" s="1" customFormat="1" ht="15.75" thickTop="1">
      <c r="A274" s="9"/>
      <c r="B274" s="49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1"/>
      <c r="AZ274" s="4"/>
    </row>
    <row r="275" spans="1:52" s="1" customFormat="1" ht="15.75" thickTop="1">
      <c r="A275" s="9"/>
      <c r="B275" s="49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1"/>
      <c r="AZ275" s="4"/>
    </row>
    <row r="276" spans="1:52" s="1" customFormat="1" ht="15.75" thickTop="1">
      <c r="A276" s="9"/>
      <c r="B276" s="49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1"/>
      <c r="AZ276" s="4"/>
    </row>
    <row r="277" spans="1:52" s="1" customFormat="1" ht="15.75" thickTop="1">
      <c r="A277" s="9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1"/>
      <c r="AZ277" s="4"/>
    </row>
    <row r="278" spans="1:52" s="1" customFormat="1" ht="15.75" thickTop="1">
      <c r="A278" s="9"/>
      <c r="B278" s="49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1"/>
      <c r="AZ278" s="4"/>
    </row>
    <row r="279" spans="1:52" s="1" customFormat="1" ht="15.75" thickTop="1">
      <c r="A279" s="9"/>
      <c r="B279" s="49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1"/>
      <c r="AZ279" s="4"/>
    </row>
    <row r="280" spans="1:52" s="1" customFormat="1" ht="15.75" thickTop="1">
      <c r="A280" s="9"/>
      <c r="B280" s="49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1"/>
      <c r="AZ280" s="4"/>
    </row>
    <row r="281" spans="1:52" s="1" customFormat="1" ht="15.75" thickTop="1">
      <c r="A281" s="9"/>
      <c r="B281" s="49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1"/>
      <c r="AZ281" s="4"/>
    </row>
    <row r="282" spans="1:52" s="1" customFormat="1" ht="15.75" thickTop="1">
      <c r="A282" s="9"/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1"/>
      <c r="AZ282" s="4"/>
    </row>
    <row r="283" spans="1:52" s="1" customFormat="1" ht="15.75" thickTop="1">
      <c r="A283" s="9"/>
      <c r="B283" s="49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1"/>
      <c r="AZ283" s="4"/>
    </row>
    <row r="284" spans="1:52" s="1" customFormat="1" ht="15.75" thickTop="1">
      <c r="A284" s="9"/>
      <c r="B284" s="49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1"/>
      <c r="AZ284" s="4"/>
    </row>
    <row r="285" spans="1:52" s="1" customFormat="1" ht="15.75" thickTop="1">
      <c r="A285" s="9"/>
      <c r="B285" s="49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1"/>
      <c r="AZ285" s="4"/>
    </row>
    <row r="286" spans="1:52" s="1" customFormat="1" ht="15.75" thickTop="1">
      <c r="A286" s="9"/>
      <c r="B286" s="49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1"/>
      <c r="AZ286" s="4"/>
    </row>
    <row r="287" spans="1:52" s="1" customFormat="1" ht="15.75" thickTop="1">
      <c r="A287" s="9"/>
      <c r="B287" s="49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1"/>
      <c r="AZ287" s="4"/>
    </row>
    <row r="288" spans="1:52" s="1" customFormat="1" ht="15.75" thickTop="1">
      <c r="A288" s="9"/>
      <c r="B288" s="49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1"/>
      <c r="AZ288" s="4"/>
    </row>
    <row r="289" spans="1:52" s="1" customFormat="1" ht="15.75" thickTop="1">
      <c r="A289" s="9"/>
      <c r="B289" s="49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1"/>
      <c r="AZ289" s="4"/>
    </row>
    <row r="290" spans="1:52" s="1" customFormat="1" ht="15.75" thickTop="1">
      <c r="A290" s="9"/>
      <c r="B290" s="49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1"/>
      <c r="AZ290" s="4"/>
    </row>
    <row r="291" spans="1:52" s="1" customFormat="1" ht="15.75" thickTop="1">
      <c r="A291" s="9"/>
      <c r="B291" s="49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1"/>
      <c r="AZ291" s="4"/>
    </row>
    <row r="292" spans="1:52" s="1" customFormat="1" ht="15.75" thickTop="1">
      <c r="A292" s="9"/>
      <c r="B292" s="49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1"/>
      <c r="AZ292" s="4"/>
    </row>
    <row r="293" spans="1:52" s="1" customFormat="1" ht="15.75" thickTop="1">
      <c r="A293" s="9"/>
      <c r="B293" s="49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1"/>
      <c r="AZ293" s="4"/>
    </row>
    <row r="294" spans="1:52" s="1" customFormat="1" ht="15.75" thickTop="1">
      <c r="A294" s="9"/>
      <c r="B294" s="49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1"/>
      <c r="AZ294" s="4"/>
    </row>
    <row r="295" spans="1:52" s="1" customFormat="1" ht="15.75" thickTop="1">
      <c r="A295" s="9"/>
      <c r="B295" s="49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1"/>
      <c r="AZ295" s="4"/>
    </row>
    <row r="296" spans="1:52" s="1" customFormat="1" ht="15.75" thickTop="1">
      <c r="A296" s="9"/>
      <c r="B296" s="49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1"/>
      <c r="AZ296" s="4"/>
    </row>
    <row r="297" spans="1:52" s="1" customFormat="1" ht="15.75" thickTop="1">
      <c r="A297" s="9"/>
      <c r="B297" s="49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1"/>
      <c r="AZ297" s="4"/>
    </row>
    <row r="298" spans="1:52" s="1" customFormat="1" ht="15.75" thickTop="1">
      <c r="A298" s="9"/>
      <c r="B298" s="49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1"/>
      <c r="AZ298" s="4"/>
    </row>
    <row r="299" spans="1:52" s="1" customFormat="1" ht="15.75" thickTop="1">
      <c r="A299" s="9"/>
      <c r="B299" s="49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1"/>
      <c r="AZ299" s="4"/>
    </row>
    <row r="300" spans="1:52" s="1" customFormat="1" ht="15.75" thickTop="1">
      <c r="A300" s="9"/>
      <c r="B300" s="49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1"/>
      <c r="AZ300" s="4"/>
    </row>
    <row r="301" spans="1:52" s="1" customFormat="1" ht="15.75" thickTop="1">
      <c r="A301" s="9"/>
      <c r="B301" s="49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1"/>
      <c r="AZ301" s="4"/>
    </row>
    <row r="302" spans="1:52" s="1" customFormat="1" ht="15.75" thickTop="1">
      <c r="A302" s="9"/>
      <c r="B302" s="49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1"/>
      <c r="AZ302" s="4"/>
    </row>
    <row r="303" spans="1:52" s="1" customFormat="1" ht="15.75" thickTop="1">
      <c r="A303" s="9"/>
      <c r="B303" s="49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1"/>
      <c r="AZ303" s="4"/>
    </row>
    <row r="304" spans="1:52" s="1" customFormat="1" ht="15.75" thickTop="1">
      <c r="A304" s="9"/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1"/>
      <c r="AZ304" s="4"/>
    </row>
    <row r="305" spans="1:52" s="1" customFormat="1" ht="15.75" thickTop="1">
      <c r="A305" s="9"/>
      <c r="B305" s="49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1"/>
      <c r="AZ305" s="4"/>
    </row>
    <row r="306" spans="1:52" s="1" customFormat="1" ht="15.75" thickTop="1">
      <c r="A306" s="9"/>
      <c r="B306" s="49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1"/>
      <c r="AZ306" s="4"/>
    </row>
    <row r="307" spans="1:52" s="1" customFormat="1" ht="15.75" thickTop="1">
      <c r="A307" s="9"/>
      <c r="B307" s="49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1"/>
      <c r="AZ307" s="4"/>
    </row>
    <row r="308" spans="1:52" s="1" customFormat="1" ht="15.75" thickTop="1">
      <c r="A308" s="9"/>
      <c r="B308" s="49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1"/>
      <c r="AZ308" s="4"/>
    </row>
    <row r="309" spans="1:52" s="1" customFormat="1" ht="15.75" thickTop="1">
      <c r="A309" s="9"/>
      <c r="B309" s="49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1"/>
      <c r="AZ309" s="4"/>
    </row>
    <row r="310" spans="1:52" s="1" customFormat="1" ht="15.75" thickTop="1">
      <c r="A310" s="9"/>
      <c r="B310" s="49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1"/>
      <c r="AZ310" s="4"/>
    </row>
    <row r="311" spans="1:52" s="1" customFormat="1" ht="15.75" thickTop="1">
      <c r="A311" s="9"/>
      <c r="B311" s="49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1"/>
      <c r="AZ311" s="4"/>
    </row>
    <row r="312" spans="1:52" s="1" customFormat="1" ht="15.75" thickTop="1">
      <c r="A312" s="9"/>
      <c r="B312" s="49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1"/>
      <c r="AZ312" s="4"/>
    </row>
    <row r="313" spans="1:52" s="1" customFormat="1" ht="15.75" thickTop="1">
      <c r="A313" s="9"/>
      <c r="B313" s="49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1"/>
      <c r="AZ313" s="4"/>
    </row>
    <row r="314" spans="1:52" s="1" customFormat="1" ht="15.75" thickTop="1">
      <c r="A314" s="9"/>
      <c r="B314" s="49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1"/>
      <c r="AZ314" s="4"/>
    </row>
    <row r="315" spans="1:52" s="1" customFormat="1" ht="15.75" thickTop="1">
      <c r="A315" s="9"/>
      <c r="B315" s="49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1"/>
      <c r="AZ315" s="4"/>
    </row>
    <row r="316" spans="1:52" s="1" customFormat="1" ht="15.75" thickTop="1">
      <c r="A316" s="9"/>
      <c r="B316" s="49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1"/>
      <c r="AZ316" s="4"/>
    </row>
    <row r="317" spans="1:52" s="1" customFormat="1" ht="15.75" thickTop="1">
      <c r="A317" s="9"/>
      <c r="B317" s="49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1"/>
      <c r="AZ317" s="4"/>
    </row>
    <row r="318" spans="1:52" s="1" customFormat="1" ht="15.75" thickTop="1">
      <c r="A318" s="9"/>
      <c r="B318" s="49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1"/>
      <c r="AZ318" s="4"/>
    </row>
    <row r="319" spans="1:52" s="1" customFormat="1" ht="15.75" thickTop="1">
      <c r="A319" s="9"/>
      <c r="B319" s="49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1"/>
      <c r="AZ319" s="4"/>
    </row>
    <row r="320" spans="1:52" s="1" customFormat="1" ht="15.75" thickTop="1">
      <c r="A320" s="9"/>
      <c r="B320" s="49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1"/>
      <c r="AZ320" s="4"/>
    </row>
    <row r="321" spans="1:52" s="1" customFormat="1" ht="15.75" thickTop="1">
      <c r="A321" s="9"/>
      <c r="B321" s="49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1"/>
      <c r="AZ321" s="4"/>
    </row>
    <row r="322" spans="1:52" s="1" customFormat="1" ht="15.75" thickTop="1">
      <c r="A322" s="9"/>
      <c r="B322" s="49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1"/>
      <c r="AZ322" s="4"/>
    </row>
    <row r="323" spans="1:52" s="1" customFormat="1" ht="15.75" thickTop="1">
      <c r="A323" s="9"/>
      <c r="B323" s="49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1"/>
      <c r="AZ323" s="4"/>
    </row>
    <row r="324" spans="1:52" s="1" customFormat="1" ht="15.75" thickTop="1">
      <c r="A324" s="9"/>
      <c r="B324" s="49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1"/>
      <c r="AZ324" s="4"/>
    </row>
    <row r="325" spans="1:52" s="1" customFormat="1" ht="15.75" thickTop="1">
      <c r="A325" s="9"/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1"/>
      <c r="AZ325" s="4"/>
    </row>
    <row r="326" spans="1:52" s="1" customFormat="1" ht="15.75" thickTop="1">
      <c r="A326" s="9"/>
      <c r="B326" s="49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1"/>
      <c r="AZ326" s="4"/>
    </row>
    <row r="327" spans="1:52" s="1" customFormat="1" ht="15.75" thickTop="1">
      <c r="A327" s="9"/>
      <c r="B327" s="49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1"/>
      <c r="AZ327" s="4"/>
    </row>
    <row r="328" spans="1:52" s="1" customFormat="1" ht="15.75" thickTop="1">
      <c r="A328" s="9"/>
      <c r="B328" s="49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1"/>
      <c r="AZ328" s="4"/>
    </row>
    <row r="329" spans="1:52" s="1" customFormat="1" ht="15.75" thickTop="1">
      <c r="A329" s="9"/>
      <c r="B329" s="49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1"/>
      <c r="AZ329" s="4"/>
    </row>
    <row r="330" spans="1:52" s="1" customFormat="1" ht="15.75" thickTop="1">
      <c r="A330" s="9"/>
      <c r="B330" s="49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1"/>
      <c r="AZ330" s="4"/>
    </row>
    <row r="331" spans="1:52" s="1" customFormat="1" ht="15.75" thickTop="1">
      <c r="A331" s="9"/>
      <c r="B331" s="49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1"/>
      <c r="AZ331" s="4"/>
    </row>
    <row r="332" spans="1:52" s="1" customFormat="1" ht="15.75" thickTop="1">
      <c r="A332" s="9"/>
      <c r="B332" s="49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1"/>
      <c r="AZ332" s="4"/>
    </row>
    <row r="333" spans="1:52" s="1" customFormat="1" ht="15.75" thickTop="1">
      <c r="A333" s="9"/>
      <c r="B333" s="49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1"/>
      <c r="AZ333" s="4"/>
    </row>
    <row r="334" spans="1:52" s="1" customFormat="1" ht="15.75" thickTop="1">
      <c r="A334" s="9"/>
      <c r="B334" s="49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1"/>
      <c r="AZ334" s="4"/>
    </row>
    <row r="335" spans="1:52" s="1" customFormat="1" ht="15.75" thickTop="1">
      <c r="A335" s="9"/>
      <c r="B335" s="49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1"/>
      <c r="AZ335" s="4"/>
    </row>
    <row r="336" spans="1:52" s="1" customFormat="1" ht="15.75" thickTop="1">
      <c r="A336" s="9"/>
      <c r="B336" s="49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1"/>
      <c r="AZ336" s="4"/>
    </row>
    <row r="337" spans="1:52" s="1" customFormat="1" ht="15.75" thickTop="1">
      <c r="A337" s="9"/>
      <c r="B337" s="49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1"/>
      <c r="AZ337" s="4"/>
    </row>
    <row r="338" spans="1:52" s="1" customFormat="1" ht="15.75" thickTop="1">
      <c r="A338" s="9"/>
      <c r="B338" s="49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1"/>
      <c r="AZ338" s="4"/>
    </row>
    <row r="339" spans="1:52" s="1" customFormat="1" ht="15.75" thickTop="1">
      <c r="A339" s="9"/>
      <c r="B339" s="49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1"/>
      <c r="AZ339" s="4"/>
    </row>
    <row r="340" spans="1:52" s="1" customFormat="1" ht="15.75" thickTop="1">
      <c r="A340" s="9"/>
      <c r="B340" s="49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1"/>
      <c r="AZ340" s="4"/>
    </row>
    <row r="341" spans="1:52" s="1" customFormat="1" ht="15.75" thickTop="1">
      <c r="A341" s="9"/>
      <c r="B341" s="49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1"/>
      <c r="AZ341" s="4"/>
    </row>
    <row r="342" spans="1:52" s="1" customFormat="1" ht="15.75" thickTop="1">
      <c r="A342" s="9"/>
      <c r="B342" s="49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1"/>
      <c r="AZ342" s="4"/>
    </row>
    <row r="343" spans="1:52" s="1" customFormat="1" ht="15.75" thickTop="1">
      <c r="A343" s="9"/>
      <c r="B343" s="49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1"/>
      <c r="AZ343" s="4"/>
    </row>
    <row r="344" spans="1:52" s="1" customFormat="1" ht="15.75" thickTop="1">
      <c r="A344" s="9"/>
      <c r="B344" s="49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1"/>
      <c r="AZ344" s="4"/>
    </row>
    <row r="345" spans="1:52" s="1" customFormat="1" ht="15.75" thickTop="1">
      <c r="A345" s="9"/>
      <c r="B345" s="49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1"/>
      <c r="AZ345" s="4"/>
    </row>
    <row r="346" spans="1:52" s="1" customFormat="1" ht="15.75" thickTop="1">
      <c r="A346" s="9"/>
      <c r="B346" s="49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1"/>
      <c r="AZ346" s="4"/>
    </row>
    <row r="347" spans="1:52" s="1" customFormat="1" ht="15.75" thickTop="1">
      <c r="A347" s="9"/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1"/>
      <c r="AZ347" s="4"/>
    </row>
    <row r="348" spans="1:52" s="1" customFormat="1" ht="15.75" thickTop="1">
      <c r="A348" s="9"/>
      <c r="B348" s="49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1"/>
      <c r="AZ348" s="4"/>
    </row>
    <row r="349" spans="1:52" s="1" customFormat="1" ht="15.75" thickTop="1">
      <c r="A349" s="9"/>
      <c r="B349" s="49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1"/>
      <c r="AZ349" s="4"/>
    </row>
    <row r="350" spans="1:52" s="1" customFormat="1" ht="15.75" thickTop="1">
      <c r="A350" s="9"/>
      <c r="B350" s="49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1"/>
      <c r="AZ350" s="4"/>
    </row>
    <row r="351" spans="1:52" s="1" customFormat="1" ht="15.75" thickTop="1">
      <c r="A351" s="9"/>
      <c r="B351" s="49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1"/>
      <c r="AZ351" s="4"/>
    </row>
    <row r="352" spans="1:52" s="1" customFormat="1" ht="15.75" thickTop="1">
      <c r="A352" s="9"/>
      <c r="B352" s="49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1"/>
      <c r="AZ352" s="4"/>
    </row>
    <row r="353" spans="1:52" s="1" customFormat="1" ht="15.75" thickTop="1">
      <c r="A353" s="9"/>
      <c r="B353" s="49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1"/>
      <c r="AZ353" s="4"/>
    </row>
    <row r="354" spans="1:52" s="1" customFormat="1" ht="15.75" thickTop="1">
      <c r="A354" s="9"/>
      <c r="B354" s="49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1"/>
      <c r="AZ354" s="4"/>
    </row>
    <row r="355" spans="1:52" s="1" customFormat="1" ht="15.75" thickTop="1">
      <c r="A355" s="9"/>
      <c r="B355" s="49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1"/>
      <c r="AZ355" s="4"/>
    </row>
    <row r="356" spans="1:52" s="1" customFormat="1" ht="15.75" thickTop="1">
      <c r="A356" s="9"/>
      <c r="B356" s="49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1"/>
      <c r="AZ356" s="4"/>
    </row>
    <row r="357" spans="1:52" s="1" customFormat="1" ht="15.75" thickTop="1">
      <c r="A357" s="9"/>
      <c r="B357" s="49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1"/>
      <c r="AZ357" s="4"/>
    </row>
    <row r="358" spans="1:52" s="1" customFormat="1" ht="15.75" thickTop="1">
      <c r="A358" s="9"/>
      <c r="B358" s="49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1"/>
      <c r="AZ358" s="4"/>
    </row>
    <row r="359" spans="1:52" s="1" customFormat="1" ht="15.75" thickTop="1">
      <c r="A359" s="9"/>
      <c r="B359" s="49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1"/>
      <c r="AZ359" s="4"/>
    </row>
    <row r="360" spans="1:52" s="1" customFormat="1" ht="15.75" thickTop="1">
      <c r="A360" s="9"/>
      <c r="B360" s="49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1"/>
      <c r="AZ360" s="4"/>
    </row>
    <row r="361" spans="1:52" s="1" customFormat="1" ht="15.75" thickTop="1">
      <c r="A361" s="9"/>
      <c r="B361" s="49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1"/>
      <c r="AZ361" s="4"/>
    </row>
    <row r="362" spans="1:52" s="1" customFormat="1" ht="15.75" thickTop="1">
      <c r="A362" s="9"/>
      <c r="B362" s="49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1"/>
      <c r="AZ362" s="4"/>
    </row>
    <row r="363" spans="1:52" s="1" customFormat="1" ht="15.75" thickTop="1">
      <c r="A363" s="9"/>
      <c r="B363" s="49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1"/>
      <c r="AZ363" s="4"/>
    </row>
    <row r="364" spans="1:52" s="1" customFormat="1" ht="15.75" thickTop="1">
      <c r="A364" s="9"/>
      <c r="B364" s="49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1"/>
      <c r="AZ364" s="4"/>
    </row>
    <row r="365" spans="1:52" s="1" customFormat="1" ht="15.75" thickTop="1">
      <c r="A365" s="9"/>
      <c r="B365" s="49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1"/>
      <c r="AZ365" s="4"/>
    </row>
    <row r="366" spans="1:52" s="1" customFormat="1" ht="15.75" thickTop="1">
      <c r="A366" s="9"/>
      <c r="B366" s="49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1"/>
      <c r="AZ366" s="4"/>
    </row>
    <row r="367" spans="1:52" s="1" customFormat="1" ht="15.75" thickTop="1">
      <c r="A367" s="9"/>
      <c r="B367" s="49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1"/>
      <c r="AZ367" s="4"/>
    </row>
    <row r="368" spans="1:52" s="1" customFormat="1" ht="15.75" thickTop="1">
      <c r="A368" s="9"/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1"/>
      <c r="AZ368" s="4"/>
    </row>
    <row r="369" spans="1:52" s="1" customFormat="1" ht="15.75" thickTop="1">
      <c r="A369" s="9"/>
      <c r="B369" s="49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1"/>
      <c r="AZ369" s="4"/>
    </row>
    <row r="370" spans="1:52" s="1" customFormat="1" ht="15.75" thickTop="1">
      <c r="A370" s="9"/>
      <c r="B370" s="49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1"/>
      <c r="AZ370" s="4"/>
    </row>
    <row r="371" spans="1:52" s="1" customFormat="1" ht="15.75" thickTop="1">
      <c r="A371" s="9"/>
      <c r="B371" s="49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1"/>
      <c r="AZ371" s="4"/>
    </row>
    <row r="372" spans="1:52" s="1" customFormat="1" ht="15.75" thickTop="1">
      <c r="A372" s="9"/>
      <c r="B372" s="49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1"/>
      <c r="AZ372" s="4"/>
    </row>
    <row r="373" spans="1:52" s="1" customFormat="1" ht="15.75" thickTop="1">
      <c r="A373" s="9"/>
      <c r="B373" s="49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1"/>
      <c r="AZ373" s="4"/>
    </row>
    <row r="374" spans="1:52" s="1" customFormat="1" ht="15.75" thickTop="1">
      <c r="A374" s="9"/>
      <c r="B374" s="49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1"/>
      <c r="AZ374" s="4"/>
    </row>
    <row r="375" spans="1:52" s="1" customFormat="1" ht="15.75" thickTop="1">
      <c r="A375" s="9"/>
      <c r="B375" s="49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1"/>
      <c r="AZ375" s="4"/>
    </row>
    <row r="376" spans="1:52" s="1" customFormat="1" ht="15.75" thickTop="1">
      <c r="A376" s="9"/>
      <c r="B376" s="49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1"/>
      <c r="AZ376" s="4"/>
    </row>
    <row r="377" spans="1:52" s="1" customFormat="1" ht="15.75" thickTop="1">
      <c r="A377" s="9"/>
      <c r="B377" s="49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1"/>
      <c r="AZ377" s="4"/>
    </row>
    <row r="378" spans="1:52" s="1" customFormat="1" ht="15.75" thickTop="1">
      <c r="A378" s="9"/>
      <c r="B378" s="49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1"/>
      <c r="AZ378" s="4"/>
    </row>
    <row r="379" spans="1:52" s="1" customFormat="1" ht="15.75" thickTop="1">
      <c r="A379" s="9"/>
      <c r="B379" s="49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1"/>
      <c r="AZ379" s="4"/>
    </row>
    <row r="380" spans="1:52" s="1" customFormat="1" ht="15.75" thickTop="1">
      <c r="A380" s="9"/>
      <c r="B380" s="49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1"/>
      <c r="AZ380" s="4"/>
    </row>
    <row r="381" spans="1:52" s="1" customFormat="1" ht="15.75" thickTop="1">
      <c r="A381" s="9"/>
      <c r="B381" s="49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1"/>
      <c r="AZ381" s="4"/>
    </row>
    <row r="382" spans="1:52" s="1" customFormat="1" ht="15.75" thickTop="1">
      <c r="A382" s="9"/>
      <c r="B382" s="49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1"/>
      <c r="AZ382" s="4"/>
    </row>
    <row r="383" spans="1:52" s="1" customFormat="1" ht="15.75" thickTop="1">
      <c r="A383" s="9"/>
      <c r="B383" s="49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1"/>
      <c r="AZ383" s="4"/>
    </row>
    <row r="384" spans="1:52" s="1" customFormat="1" ht="15.75" thickTop="1">
      <c r="A384" s="9"/>
      <c r="B384" s="49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1"/>
      <c r="AZ384" s="4"/>
    </row>
    <row r="385" spans="1:52" s="1" customFormat="1" ht="15.75" thickTop="1">
      <c r="A385" s="9"/>
      <c r="B385" s="49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1"/>
      <c r="AZ385" s="4"/>
    </row>
    <row r="386" spans="1:52" s="1" customFormat="1" ht="15.75" thickTop="1">
      <c r="A386" s="9"/>
      <c r="B386" s="49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1"/>
      <c r="AZ386" s="4"/>
    </row>
    <row r="387" spans="1:52" s="1" customFormat="1" ht="15.75" thickTop="1">
      <c r="A387" s="9"/>
      <c r="B387" s="49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1"/>
      <c r="AZ387" s="4"/>
    </row>
    <row r="388" spans="1:52" s="1" customFormat="1" ht="15.75" thickTop="1">
      <c r="A388" s="9"/>
      <c r="B388" s="49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1"/>
      <c r="AZ388" s="4"/>
    </row>
    <row r="389" spans="1:52" s="1" customFormat="1" ht="15.75" thickTop="1">
      <c r="A389" s="9"/>
      <c r="B389" s="49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1"/>
      <c r="AZ389" s="4"/>
    </row>
    <row r="390" spans="1:52" s="1" customFormat="1" ht="15.75" thickTop="1">
      <c r="A390" s="9"/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1"/>
      <c r="AZ390" s="4"/>
    </row>
    <row r="391" spans="1:52" s="1" customFormat="1" ht="15.75" thickTop="1">
      <c r="A391" s="9"/>
      <c r="B391" s="49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1"/>
      <c r="AZ391" s="4"/>
    </row>
    <row r="392" spans="1:52" s="1" customFormat="1" ht="15.75" thickTop="1">
      <c r="A392" s="9"/>
      <c r="B392" s="49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1"/>
      <c r="AZ392" s="4"/>
    </row>
    <row r="393" spans="1:52" s="1" customFormat="1" ht="15.75" thickTop="1">
      <c r="A393" s="9"/>
      <c r="B393" s="49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1"/>
      <c r="AZ393" s="4"/>
    </row>
    <row r="394" spans="1:52" s="1" customFormat="1" ht="15.75" thickTop="1">
      <c r="A394" s="9"/>
      <c r="B394" s="49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1"/>
      <c r="AZ394" s="4"/>
    </row>
    <row r="395" spans="1:52" s="1" customFormat="1" ht="15.75" thickTop="1">
      <c r="A395" s="9"/>
      <c r="B395" s="49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1"/>
      <c r="AZ395" s="4"/>
    </row>
    <row r="396" spans="1:52" s="1" customFormat="1" ht="15.75" thickTop="1">
      <c r="A396" s="9"/>
      <c r="B396" s="49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1"/>
      <c r="AZ396" s="4"/>
    </row>
    <row r="397" spans="1:52" s="1" customFormat="1" ht="15.75" thickTop="1">
      <c r="A397" s="9"/>
      <c r="B397" s="49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1"/>
      <c r="AZ397" s="4"/>
    </row>
    <row r="398" spans="1:52" s="1" customFormat="1" ht="15.75" thickTop="1">
      <c r="A398" s="9"/>
      <c r="B398" s="49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1"/>
      <c r="AZ398" s="4"/>
    </row>
    <row r="399" spans="1:52" s="1" customFormat="1" ht="15.75" thickTop="1">
      <c r="A399" s="9"/>
      <c r="B399" s="49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1"/>
      <c r="AZ399" s="4"/>
    </row>
    <row r="400" spans="1:52" s="1" customFormat="1" ht="15.75" thickTop="1">
      <c r="A400" s="9"/>
      <c r="B400" s="49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1"/>
      <c r="AZ400" s="4"/>
    </row>
    <row r="401" spans="1:52" s="1" customFormat="1" ht="15.75" thickTop="1">
      <c r="A401" s="9"/>
      <c r="B401" s="49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1"/>
      <c r="AZ401" s="4"/>
    </row>
    <row r="402" spans="1:52" s="1" customFormat="1" ht="15.75" thickTop="1">
      <c r="A402" s="9"/>
      <c r="B402" s="49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1"/>
      <c r="AZ402" s="4"/>
    </row>
    <row r="403" spans="1:52" s="1" customFormat="1" ht="15.75" thickTop="1">
      <c r="A403" s="9"/>
      <c r="B403" s="49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1"/>
      <c r="AZ403" s="4"/>
    </row>
    <row r="404" spans="1:52" s="1" customFormat="1" ht="15.75" thickTop="1">
      <c r="A404" s="9"/>
      <c r="B404" s="49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1"/>
      <c r="AZ404" s="4"/>
    </row>
    <row r="405" spans="1:52" s="1" customFormat="1" ht="15.75" thickTop="1">
      <c r="A405" s="9"/>
      <c r="B405" s="49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1"/>
      <c r="AZ405" s="4"/>
    </row>
    <row r="406" spans="1:52" s="1" customFormat="1" ht="15.75" thickTop="1">
      <c r="A406" s="9"/>
      <c r="B406" s="49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1"/>
      <c r="AZ406" s="4"/>
    </row>
    <row r="407" spans="1:52" s="1" customFormat="1" ht="15.75" thickTop="1">
      <c r="A407" s="9"/>
      <c r="B407" s="49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1"/>
      <c r="AZ407" s="4"/>
    </row>
    <row r="408" spans="1:52" s="1" customFormat="1" ht="15.75" thickTop="1">
      <c r="A408" s="9"/>
      <c r="B408" s="49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1"/>
      <c r="AZ408" s="4"/>
    </row>
    <row r="409" spans="1:52" s="1" customFormat="1" ht="15.75" thickTop="1">
      <c r="A409" s="9"/>
      <c r="B409" s="49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1"/>
      <c r="AZ409" s="4"/>
    </row>
    <row r="410" spans="1:52" s="1" customFormat="1" ht="15.75" thickTop="1">
      <c r="A410" s="9"/>
      <c r="B410" s="49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1"/>
      <c r="AZ410" s="4"/>
    </row>
    <row r="411" spans="1:52" s="1" customFormat="1" ht="15.75" thickTop="1">
      <c r="A411" s="9"/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1"/>
      <c r="AZ411" s="4"/>
    </row>
    <row r="412" spans="1:52" s="1" customFormat="1" ht="15.75" thickTop="1">
      <c r="A412" s="9"/>
      <c r="B412" s="49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1"/>
      <c r="AZ412" s="4"/>
    </row>
    <row r="413" spans="1:52" s="1" customFormat="1" ht="15.75" thickTop="1">
      <c r="A413" s="9"/>
      <c r="B413" s="49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1"/>
      <c r="AZ413" s="4"/>
    </row>
    <row r="414" spans="1:52" s="1" customFormat="1" ht="15.75" thickTop="1">
      <c r="A414" s="9"/>
      <c r="B414" s="49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1"/>
      <c r="AZ414" s="4"/>
    </row>
    <row r="415" spans="1:52" s="1" customFormat="1" ht="15.75" thickTop="1">
      <c r="A415" s="9"/>
      <c r="B415" s="49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1"/>
      <c r="AZ415" s="4"/>
    </row>
    <row r="416" spans="1:52" s="1" customFormat="1" ht="15.75" thickTop="1">
      <c r="A416" s="9"/>
      <c r="B416" s="49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1"/>
      <c r="AZ416" s="4"/>
    </row>
    <row r="417" spans="1:52" s="1" customFormat="1" ht="15.75" thickTop="1">
      <c r="A417" s="9"/>
      <c r="B417" s="49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1"/>
      <c r="AZ417" s="4"/>
    </row>
    <row r="418" spans="1:52" s="1" customFormat="1" ht="15.75" thickTop="1">
      <c r="A418" s="9"/>
      <c r="B418" s="49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1"/>
      <c r="AZ418" s="4"/>
    </row>
    <row r="419" spans="1:52" s="1" customFormat="1" ht="15.75" thickTop="1">
      <c r="A419" s="9"/>
      <c r="B419" s="49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1"/>
      <c r="AZ419" s="4"/>
    </row>
    <row r="420" spans="1:52" s="1" customFormat="1" ht="15.75" thickTop="1">
      <c r="A420" s="9"/>
      <c r="B420" s="49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1"/>
      <c r="AZ420" s="4"/>
    </row>
    <row r="421" spans="1:52" s="1" customFormat="1" ht="15.75" thickTop="1">
      <c r="A421" s="9"/>
      <c r="B421" s="49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1"/>
      <c r="AZ421" s="4"/>
    </row>
    <row r="422" spans="1:52" s="1" customFormat="1" ht="15.75" thickTop="1">
      <c r="A422" s="9"/>
      <c r="B422" s="49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1"/>
      <c r="AZ422" s="4"/>
    </row>
    <row r="423" spans="1:52" s="1" customFormat="1" ht="15.75" thickTop="1">
      <c r="A423" s="9"/>
      <c r="B423" s="49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1"/>
      <c r="AZ423" s="4"/>
    </row>
    <row r="424" spans="1:52" s="1" customFormat="1" ht="15.75" thickTop="1">
      <c r="A424" s="9"/>
      <c r="B424" s="49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1"/>
      <c r="AZ424" s="4"/>
    </row>
    <row r="425" spans="1:52" s="1" customFormat="1" ht="15.75" thickTop="1">
      <c r="A425" s="9"/>
      <c r="B425" s="49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1"/>
      <c r="AZ425" s="4"/>
    </row>
    <row r="426" spans="1:52" s="1" customFormat="1" ht="15.75" thickTop="1">
      <c r="A426" s="9"/>
      <c r="B426" s="49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1"/>
      <c r="AZ426" s="4"/>
    </row>
    <row r="427" spans="1:52" s="1" customFormat="1" ht="15.75" thickTop="1">
      <c r="A427" s="9"/>
      <c r="B427" s="49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1"/>
      <c r="AZ427" s="4"/>
    </row>
    <row r="428" spans="1:52" s="1" customFormat="1" ht="15.75" thickTop="1">
      <c r="A428" s="9"/>
      <c r="B428" s="49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1"/>
      <c r="AZ428" s="4"/>
    </row>
    <row r="429" spans="1:52" s="1" customFormat="1" ht="15.75" thickTop="1">
      <c r="A429" s="9"/>
      <c r="B429" s="49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1"/>
      <c r="AZ429" s="4"/>
    </row>
    <row r="430" spans="1:52" s="1" customFormat="1" ht="15.75" thickTop="1">
      <c r="A430" s="9"/>
      <c r="B430" s="49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1"/>
      <c r="AZ430" s="4"/>
    </row>
    <row r="431" spans="1:52" s="1" customFormat="1" ht="15.75" thickTop="1">
      <c r="A431" s="9"/>
      <c r="B431" s="49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1"/>
      <c r="AZ431" s="4"/>
    </row>
    <row r="432" spans="1:52" s="1" customFormat="1" ht="15.75" thickTop="1">
      <c r="A432" s="9"/>
      <c r="B432" s="49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1"/>
      <c r="AZ432" s="4"/>
    </row>
    <row r="433" spans="1:52" s="1" customFormat="1" ht="15.75" thickTop="1">
      <c r="A433" s="9"/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1"/>
      <c r="AZ433" s="4"/>
    </row>
    <row r="434" spans="1:52" s="1" customFormat="1" ht="15.75" thickTop="1">
      <c r="A434" s="9"/>
      <c r="B434" s="49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1"/>
      <c r="AZ434" s="4"/>
    </row>
    <row r="435" spans="1:52" s="1" customFormat="1" ht="15.75" thickTop="1">
      <c r="A435" s="9"/>
      <c r="B435" s="49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1"/>
      <c r="AZ435" s="4"/>
    </row>
    <row r="436" spans="1:52" s="1" customFormat="1" ht="15.75" thickTop="1">
      <c r="A436" s="9"/>
      <c r="B436" s="49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1"/>
      <c r="AZ436" s="4"/>
    </row>
    <row r="437" spans="1:52" s="1" customFormat="1" ht="15.75" thickTop="1">
      <c r="A437" s="9"/>
      <c r="B437" s="49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1"/>
      <c r="AZ437" s="4"/>
    </row>
    <row r="438" spans="1:52" s="1" customFormat="1" ht="15.75" thickTop="1">
      <c r="A438" s="9"/>
      <c r="B438" s="49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1"/>
      <c r="AZ438" s="4"/>
    </row>
    <row r="439" spans="1:52" s="1" customFormat="1" ht="15.75" thickTop="1">
      <c r="A439" s="9"/>
      <c r="B439" s="49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1"/>
      <c r="AZ439" s="4"/>
    </row>
    <row r="440" spans="1:52" s="1" customFormat="1" ht="15.75" thickTop="1">
      <c r="A440" s="9"/>
      <c r="B440" s="49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1"/>
      <c r="AZ440" s="4"/>
    </row>
    <row r="441" spans="1:52" s="1" customFormat="1" ht="15.75" thickTop="1">
      <c r="A441" s="9"/>
      <c r="B441" s="49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1"/>
      <c r="AZ441" s="4"/>
    </row>
    <row r="442" spans="1:52" s="1" customFormat="1" ht="15.75" thickTop="1">
      <c r="A442" s="9"/>
      <c r="B442" s="49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1"/>
      <c r="AZ442" s="4"/>
    </row>
    <row r="443" spans="1:52" s="1" customFormat="1" ht="15.75" thickTop="1">
      <c r="A443" s="9"/>
      <c r="B443" s="49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1"/>
      <c r="AZ443" s="4"/>
    </row>
    <row r="444" spans="1:52" s="1" customFormat="1" ht="15.75" thickTop="1">
      <c r="A444" s="9"/>
      <c r="B444" s="49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1"/>
      <c r="AZ444" s="4"/>
    </row>
    <row r="445" spans="1:52" s="1" customFormat="1" ht="15.75" thickTop="1">
      <c r="A445" s="9"/>
      <c r="B445" s="49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1"/>
      <c r="AZ445" s="4"/>
    </row>
    <row r="446" spans="1:52" s="1" customFormat="1" ht="15.75" thickTop="1">
      <c r="A446" s="9"/>
      <c r="B446" s="49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1"/>
      <c r="AZ446" s="4"/>
    </row>
    <row r="447" spans="1:52" s="1" customFormat="1" ht="15.75" thickTop="1">
      <c r="A447" s="9"/>
      <c r="B447" s="49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1"/>
      <c r="AZ447" s="4"/>
    </row>
    <row r="448" spans="1:52" s="1" customFormat="1" ht="15.75" thickTop="1">
      <c r="A448" s="9"/>
      <c r="B448" s="49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1"/>
      <c r="AZ448" s="4"/>
    </row>
    <row r="449" spans="1:52" s="1" customFormat="1" ht="15.75" thickTop="1">
      <c r="A449" s="9"/>
      <c r="B449" s="49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1"/>
      <c r="AZ449" s="4"/>
    </row>
    <row r="450" spans="1:52" s="1" customFormat="1" ht="15.75" thickTop="1">
      <c r="A450" s="9"/>
      <c r="B450" s="49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1"/>
      <c r="AZ450" s="4"/>
    </row>
    <row r="451" spans="1:52" s="1" customFormat="1" ht="15.75" thickTop="1">
      <c r="A451" s="9"/>
      <c r="B451" s="49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1"/>
      <c r="AZ451" s="4"/>
    </row>
    <row r="452" spans="1:52" s="1" customFormat="1" ht="15.75" thickTop="1">
      <c r="A452" s="9"/>
      <c r="B452" s="49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1"/>
      <c r="AZ452" s="4"/>
    </row>
    <row r="453" spans="1:52" s="1" customFormat="1" ht="15.75" thickTop="1">
      <c r="A453" s="9"/>
      <c r="B453" s="49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1"/>
      <c r="AZ453" s="4"/>
    </row>
    <row r="454" spans="1:52" s="1" customFormat="1" ht="15.75" thickTop="1">
      <c r="A454" s="9"/>
      <c r="B454" s="49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1"/>
      <c r="AZ454" s="4"/>
    </row>
    <row r="455" spans="1:52" s="1" customFormat="1" ht="15.75" thickTop="1">
      <c r="A455" s="9"/>
      <c r="B455" s="49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1"/>
      <c r="AZ455" s="4"/>
    </row>
    <row r="456" spans="1:52" s="1" customFormat="1" ht="15.75" thickTop="1">
      <c r="A456" s="9"/>
      <c r="B456" s="49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1"/>
      <c r="AZ456" s="4"/>
    </row>
    <row r="457" spans="1:52" s="1" customFormat="1" ht="15.75" thickTop="1">
      <c r="A457" s="9"/>
      <c r="B457" s="49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1"/>
      <c r="AZ457" s="4"/>
    </row>
    <row r="458" spans="1:52" s="1" customFormat="1" ht="15.75" thickTop="1">
      <c r="A458" s="9"/>
      <c r="B458" s="49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1"/>
      <c r="AZ458" s="4"/>
    </row>
    <row r="459" spans="1:52" s="1" customFormat="1" ht="15.75" thickTop="1">
      <c r="A459" s="9"/>
      <c r="B459" s="49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1"/>
      <c r="AZ459" s="4"/>
    </row>
    <row r="460" spans="1:52" s="1" customFormat="1" ht="15.75" thickTop="1">
      <c r="A460" s="9"/>
      <c r="B460" s="49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1"/>
      <c r="AZ460" s="4"/>
    </row>
    <row r="461" spans="1:52" s="1" customFormat="1" ht="15.75" thickTop="1">
      <c r="A461" s="9"/>
      <c r="B461" s="49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1"/>
      <c r="AZ461" s="4"/>
    </row>
    <row r="462" spans="1:52" s="1" customFormat="1" ht="15.75" thickTop="1">
      <c r="A462" s="9"/>
      <c r="B462" s="49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1"/>
      <c r="AZ462" s="4"/>
    </row>
    <row r="463" spans="1:52" s="1" customFormat="1" ht="15.75" thickTop="1">
      <c r="A463" s="9"/>
      <c r="B463" s="49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1"/>
      <c r="AZ463" s="4"/>
    </row>
    <row r="464" spans="1:52" s="1" customFormat="1" ht="15.75" thickTop="1">
      <c r="A464" s="9"/>
      <c r="B464" s="49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1"/>
      <c r="AZ464" s="4"/>
    </row>
    <row r="465" spans="1:52" s="1" customFormat="1" ht="15.75" thickTop="1">
      <c r="A465" s="9"/>
      <c r="B465" s="49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1"/>
      <c r="AZ465" s="4"/>
    </row>
    <row r="466" spans="1:52" s="1" customFormat="1" ht="15.75" thickTop="1">
      <c r="A466" s="9"/>
      <c r="B466" s="49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1"/>
      <c r="AZ466" s="4"/>
    </row>
    <row r="467" spans="1:52" s="1" customFormat="1" ht="15.75" thickTop="1">
      <c r="A467" s="9"/>
      <c r="B467" s="49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1"/>
      <c r="AZ467" s="4"/>
    </row>
    <row r="468" spans="1:52" s="1" customFormat="1" ht="15.75" thickTop="1">
      <c r="A468" s="9"/>
      <c r="B468" s="49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1"/>
      <c r="AZ468" s="4"/>
    </row>
    <row r="469" spans="1:52" s="1" customFormat="1" ht="15.75" thickTop="1">
      <c r="A469" s="9"/>
      <c r="B469" s="49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1"/>
      <c r="AZ469" s="4"/>
    </row>
    <row r="470" spans="1:52" s="1" customFormat="1" ht="15.75" thickTop="1">
      <c r="A470" s="9"/>
      <c r="B470" s="49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1"/>
      <c r="AZ470" s="4"/>
    </row>
    <row r="471" spans="1:52" s="1" customFormat="1" ht="15.75" thickTop="1">
      <c r="A471" s="9"/>
      <c r="B471" s="49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1"/>
      <c r="AZ471" s="4"/>
    </row>
    <row r="472" spans="1:52" s="1" customFormat="1" ht="15.75" thickTop="1">
      <c r="A472" s="9"/>
      <c r="B472" s="49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1"/>
      <c r="AZ472" s="4"/>
    </row>
    <row r="473" spans="1:52" s="1" customFormat="1" ht="15.75" thickTop="1">
      <c r="A473" s="9"/>
      <c r="B473" s="49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1"/>
      <c r="AZ473" s="4"/>
    </row>
    <row r="474" spans="1:52" s="1" customFormat="1" ht="15.75" thickTop="1">
      <c r="A474" s="9"/>
      <c r="B474" s="49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1"/>
      <c r="AZ474" s="4"/>
    </row>
    <row r="475" spans="1:52" s="1" customFormat="1" ht="15.75" thickTop="1">
      <c r="A475" s="9"/>
      <c r="B475" s="49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1"/>
      <c r="AZ475" s="4"/>
    </row>
    <row r="476" spans="1:52" s="1" customFormat="1" ht="15.75" thickTop="1">
      <c r="A476" s="9"/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1"/>
      <c r="AZ476" s="4"/>
    </row>
    <row r="477" spans="1:52" s="1" customFormat="1" ht="15.75" thickTop="1">
      <c r="A477" s="9"/>
      <c r="B477" s="49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1"/>
      <c r="AZ477" s="4"/>
    </row>
    <row r="478" spans="1:52" s="1" customFormat="1" ht="15.75" thickTop="1">
      <c r="A478" s="9"/>
      <c r="B478" s="49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1"/>
      <c r="AZ478" s="4"/>
    </row>
    <row r="479" spans="1:52" s="1" customFormat="1" ht="15.75" thickTop="1">
      <c r="A479" s="9"/>
      <c r="B479" s="49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1"/>
      <c r="AZ479" s="4"/>
    </row>
    <row r="480" spans="1:52" s="1" customFormat="1" ht="15.75" thickTop="1">
      <c r="A480" s="9"/>
      <c r="B480" s="49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1"/>
      <c r="AZ480" s="4"/>
    </row>
    <row r="481" spans="1:52" s="1" customFormat="1" ht="15.75" thickTop="1">
      <c r="A481" s="9"/>
      <c r="B481" s="49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1"/>
      <c r="AZ481" s="4"/>
    </row>
    <row r="482" spans="1:52" s="1" customFormat="1" ht="15.75" thickTop="1">
      <c r="A482" s="9"/>
      <c r="B482" s="49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1"/>
      <c r="AZ482" s="4"/>
    </row>
    <row r="483" spans="1:52" s="1" customFormat="1" ht="15.75" thickTop="1">
      <c r="A483" s="9"/>
      <c r="B483" s="49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1"/>
      <c r="AZ483" s="4"/>
    </row>
    <row r="484" spans="1:52" s="1" customFormat="1" ht="15.75" thickTop="1">
      <c r="A484" s="9"/>
      <c r="B484" s="49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1"/>
      <c r="AZ484" s="4"/>
    </row>
    <row r="485" spans="1:52" s="1" customFormat="1" ht="15.75" thickTop="1">
      <c r="A485" s="9"/>
      <c r="B485" s="49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1"/>
      <c r="AZ485" s="4"/>
    </row>
    <row r="486" spans="1:52" s="1" customFormat="1" ht="15.75" thickTop="1">
      <c r="A486" s="9"/>
      <c r="B486" s="49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1"/>
      <c r="AZ486" s="4"/>
    </row>
    <row r="487" spans="1:52" s="1" customFormat="1" ht="15.75" thickTop="1">
      <c r="A487" s="9"/>
      <c r="B487" s="49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1"/>
      <c r="AZ487" s="4"/>
    </row>
    <row r="488" spans="1:52" s="1" customFormat="1" ht="15.75" thickTop="1">
      <c r="A488" s="9"/>
      <c r="B488" s="49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1"/>
      <c r="AZ488" s="4"/>
    </row>
    <row r="489" spans="1:52" s="1" customFormat="1" ht="15.75" thickTop="1">
      <c r="A489" s="9"/>
      <c r="B489" s="49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1"/>
      <c r="AZ489" s="4"/>
    </row>
    <row r="490" spans="1:52" s="1" customFormat="1" ht="15.75" thickTop="1">
      <c r="A490" s="9"/>
      <c r="B490" s="49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1"/>
      <c r="AZ490" s="4"/>
    </row>
    <row r="491" spans="1:52" s="1" customFormat="1" ht="15.75" thickTop="1">
      <c r="A491" s="9"/>
      <c r="B491" s="49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1"/>
      <c r="AZ491" s="4"/>
    </row>
    <row r="492" spans="1:52" s="1" customFormat="1" ht="15.75" thickTop="1">
      <c r="A492" s="9"/>
      <c r="B492" s="49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1"/>
      <c r="AZ492" s="4"/>
    </row>
    <row r="493" spans="1:52" s="1" customFormat="1" ht="15.75" thickTop="1">
      <c r="A493" s="9"/>
      <c r="B493" s="49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1"/>
      <c r="AZ493" s="4"/>
    </row>
    <row r="494" spans="1:52" s="1" customFormat="1" ht="15.75" thickTop="1">
      <c r="A494" s="9"/>
      <c r="B494" s="49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1"/>
      <c r="AZ494" s="4"/>
    </row>
    <row r="495" spans="1:52" s="1" customFormat="1" ht="15.75" thickTop="1">
      <c r="A495" s="9"/>
      <c r="B495" s="49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1"/>
      <c r="AZ495" s="4"/>
    </row>
    <row r="496" spans="1:52" s="1" customFormat="1" ht="15.75" thickTop="1">
      <c r="A496" s="9"/>
      <c r="B496" s="49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1"/>
      <c r="AZ496" s="4"/>
    </row>
    <row r="497" spans="1:52" s="1" customFormat="1" ht="15.75" thickTop="1">
      <c r="A497" s="9"/>
      <c r="B497" s="49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1"/>
      <c r="AZ497" s="4"/>
    </row>
    <row r="498" spans="1:52" s="1" customFormat="1" ht="15.75" thickTop="1">
      <c r="A498" s="9"/>
      <c r="B498" s="49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1"/>
      <c r="AZ498" s="4"/>
    </row>
    <row r="499" spans="1:52" s="1" customFormat="1" ht="15.75" thickTop="1">
      <c r="A499" s="9"/>
      <c r="B499" s="49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1"/>
      <c r="AZ499" s="4"/>
    </row>
    <row r="500" spans="1:52" s="1" customFormat="1" ht="15.75" thickTop="1">
      <c r="A500" s="9"/>
      <c r="B500" s="49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1"/>
      <c r="AZ500" s="4"/>
    </row>
    <row r="501" spans="1:52" s="1" customFormat="1" ht="15.75" thickTop="1">
      <c r="A501" s="9"/>
      <c r="B501" s="49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1"/>
      <c r="AZ501" s="4"/>
    </row>
    <row r="502" spans="1:52" s="1" customFormat="1" ht="15.75" thickTop="1">
      <c r="A502" s="9"/>
      <c r="B502" s="49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1"/>
      <c r="AZ502" s="4"/>
    </row>
    <row r="503" spans="1:52" s="1" customFormat="1" ht="15.75" thickTop="1">
      <c r="A503" s="9"/>
      <c r="B503" s="49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1"/>
      <c r="AZ503" s="4"/>
    </row>
    <row r="504" spans="1:52" s="1" customFormat="1" ht="15.75" thickTop="1">
      <c r="A504" s="9"/>
      <c r="B504" s="49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1"/>
      <c r="AZ504" s="4"/>
    </row>
    <row r="505" spans="1:52" s="1" customFormat="1" ht="15.75" thickTop="1">
      <c r="A505" s="9"/>
      <c r="B505" s="49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1"/>
      <c r="AZ505" s="4"/>
    </row>
    <row r="506" spans="1:52" s="1" customFormat="1" ht="15.75" thickTop="1">
      <c r="A506" s="9"/>
      <c r="B506" s="49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1"/>
      <c r="AZ506" s="4"/>
    </row>
    <row r="507" spans="1:52" s="1" customFormat="1" ht="15.75" thickTop="1">
      <c r="A507" s="9"/>
      <c r="B507" s="49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1"/>
      <c r="AZ507" s="4"/>
    </row>
    <row r="508" spans="1:52" s="1" customFormat="1" ht="15.75" thickTop="1">
      <c r="A508" s="9"/>
      <c r="B508" s="49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1"/>
      <c r="AZ508" s="4"/>
    </row>
    <row r="509" spans="1:52" s="1" customFormat="1" ht="15.75" thickTop="1">
      <c r="A509" s="9"/>
      <c r="B509" s="49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1"/>
      <c r="AZ509" s="4"/>
    </row>
    <row r="510" spans="1:52" s="1" customFormat="1" ht="15.75" thickTop="1">
      <c r="A510" s="9"/>
      <c r="B510" s="49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1"/>
      <c r="AZ510" s="4"/>
    </row>
    <row r="511" spans="1:52" s="1" customFormat="1" ht="15.75" thickTop="1">
      <c r="A511" s="9"/>
      <c r="B511" s="49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1"/>
      <c r="AZ511" s="4"/>
    </row>
    <row r="512" spans="1:52" s="1" customFormat="1" ht="15.75" thickTop="1">
      <c r="A512" s="9"/>
      <c r="B512" s="49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1"/>
      <c r="AZ512" s="4"/>
    </row>
    <row r="513" spans="1:52" s="1" customFormat="1" ht="15.75" thickTop="1">
      <c r="A513" s="9"/>
      <c r="B513" s="49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1"/>
      <c r="AZ513" s="4"/>
    </row>
    <row r="514" spans="1:52" s="1" customFormat="1" ht="15.75" thickTop="1">
      <c r="A514" s="9"/>
      <c r="B514" s="49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1"/>
      <c r="AZ514" s="4"/>
    </row>
    <row r="515" spans="1:52" s="1" customFormat="1" ht="15.75" thickTop="1">
      <c r="A515" s="9"/>
      <c r="B515" s="49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1"/>
      <c r="AZ515" s="4"/>
    </row>
    <row r="516" spans="1:52" s="1" customFormat="1" ht="15.75" thickTop="1">
      <c r="A516" s="9"/>
      <c r="B516" s="49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1"/>
      <c r="AZ516" s="4"/>
    </row>
    <row r="517" spans="1:52" s="1" customFormat="1" ht="15.75" thickTop="1">
      <c r="A517" s="9"/>
      <c r="B517" s="49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1"/>
      <c r="AZ517" s="4"/>
    </row>
    <row r="518" spans="1:52" s="1" customFormat="1" ht="15.75" thickTop="1">
      <c r="A518" s="9"/>
      <c r="B518" s="49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1"/>
      <c r="AZ518" s="4"/>
    </row>
    <row r="519" spans="1:52" s="1" customFormat="1" ht="15.75" thickTop="1">
      <c r="A519" s="9"/>
      <c r="B519" s="49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1"/>
      <c r="AZ519" s="4"/>
    </row>
    <row r="520" spans="1:52" s="1" customFormat="1" ht="15.75" thickTop="1">
      <c r="A520" s="9"/>
      <c r="B520" s="49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1"/>
      <c r="AZ520" s="4"/>
    </row>
    <row r="521" spans="1:52" s="1" customFormat="1" ht="15.75" thickTop="1">
      <c r="A521" s="9"/>
      <c r="B521" s="49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1"/>
      <c r="AZ521" s="4"/>
    </row>
    <row r="522" spans="1:52" s="1" customFormat="1" ht="15.75" thickTop="1">
      <c r="A522" s="9"/>
      <c r="B522" s="49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1"/>
      <c r="AZ522" s="4"/>
    </row>
    <row r="523" spans="1:52" s="1" customFormat="1" ht="15.75" thickTop="1">
      <c r="A523" s="9"/>
      <c r="B523" s="49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1"/>
      <c r="AZ523" s="4"/>
    </row>
    <row r="524" spans="1:52" s="1" customFormat="1" ht="15.75" thickTop="1">
      <c r="A524" s="9"/>
      <c r="B524" s="49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1"/>
      <c r="AZ524" s="4"/>
    </row>
    <row r="525" spans="1:52" s="1" customFormat="1" ht="15.75" thickTop="1">
      <c r="A525" s="9"/>
      <c r="B525" s="49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1"/>
      <c r="AZ525" s="4"/>
    </row>
    <row r="526" spans="1:52" s="1" customFormat="1" ht="15.75" thickTop="1">
      <c r="A526" s="9"/>
      <c r="B526" s="49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1"/>
      <c r="AZ526" s="4"/>
    </row>
    <row r="527" spans="1:52" s="1" customFormat="1" ht="15.75" thickTop="1">
      <c r="A527" s="9"/>
      <c r="B527" s="49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1"/>
      <c r="AZ527" s="4"/>
    </row>
    <row r="528" spans="1:52" s="1" customFormat="1" ht="15.75" thickTop="1">
      <c r="A528" s="9"/>
      <c r="B528" s="49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1"/>
      <c r="AZ528" s="4"/>
    </row>
    <row r="529" spans="1:52" s="1" customFormat="1" ht="15.75" thickTop="1">
      <c r="A529" s="9"/>
      <c r="B529" s="49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1"/>
      <c r="AZ529" s="4"/>
    </row>
    <row r="530" spans="1:52" s="1" customFormat="1" ht="15.75" thickTop="1">
      <c r="A530" s="9"/>
      <c r="B530" s="49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1"/>
      <c r="AZ530" s="4"/>
    </row>
    <row r="531" spans="1:52" s="1" customFormat="1" ht="15.75" thickTop="1">
      <c r="A531" s="9"/>
      <c r="B531" s="49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1"/>
      <c r="AZ531" s="4"/>
    </row>
    <row r="532" spans="1:52" s="1" customFormat="1" ht="15.75" thickTop="1">
      <c r="A532" s="9"/>
      <c r="B532" s="49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1"/>
      <c r="AZ532" s="4"/>
    </row>
    <row r="533" spans="1:52" s="1" customFormat="1" ht="15.75" thickTop="1">
      <c r="A533" s="9"/>
      <c r="B533" s="49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1"/>
      <c r="AZ533" s="4"/>
    </row>
    <row r="534" spans="1:52" s="1" customFormat="1" ht="15.75" thickTop="1">
      <c r="A534" s="9"/>
      <c r="B534" s="49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1"/>
      <c r="AZ534" s="4"/>
    </row>
    <row r="535" spans="1:52" s="1" customFormat="1" ht="15.75" thickTop="1">
      <c r="A535" s="9"/>
      <c r="B535" s="49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1"/>
      <c r="AZ535" s="4"/>
    </row>
    <row r="536" spans="1:52" s="1" customFormat="1" ht="15.75" thickTop="1">
      <c r="A536" s="9"/>
      <c r="B536" s="49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1"/>
      <c r="AZ536" s="4"/>
    </row>
    <row r="537" spans="1:52" s="1" customFormat="1" ht="15.75" thickTop="1">
      <c r="A537" s="9"/>
      <c r="B537" s="49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1"/>
      <c r="AZ537" s="4"/>
    </row>
    <row r="538" spans="1:52" s="1" customFormat="1" ht="15.75" thickTop="1">
      <c r="A538" s="9"/>
      <c r="B538" s="49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1"/>
      <c r="AZ538" s="4"/>
    </row>
    <row r="539" spans="1:52" s="1" customFormat="1" ht="15.75" thickTop="1">
      <c r="A539" s="9"/>
      <c r="B539" s="49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1"/>
      <c r="AZ539" s="4"/>
    </row>
    <row r="540" spans="1:52" s="1" customFormat="1" ht="15.75" thickTop="1">
      <c r="A540" s="9"/>
      <c r="B540" s="49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1"/>
      <c r="AZ540" s="4"/>
    </row>
    <row r="541" spans="1:52" s="1" customFormat="1" ht="15.75" thickTop="1">
      <c r="A541" s="9"/>
      <c r="B541" s="49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1"/>
      <c r="AZ541" s="4"/>
    </row>
    <row r="542" spans="1:52" s="1" customFormat="1" ht="15.75" thickTop="1">
      <c r="A542" s="9"/>
      <c r="B542" s="49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1"/>
      <c r="AZ542" s="4"/>
    </row>
    <row r="543" spans="1:52" s="1" customFormat="1" ht="15.75" thickTop="1">
      <c r="A543" s="9"/>
      <c r="B543" s="49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1"/>
      <c r="AZ543" s="4"/>
    </row>
    <row r="544" spans="1:52" s="1" customFormat="1" ht="15.75" thickTop="1">
      <c r="A544" s="9"/>
      <c r="B544" s="49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1"/>
      <c r="AZ544" s="4"/>
    </row>
    <row r="545" spans="1:52" s="1" customFormat="1" ht="15.75" thickTop="1">
      <c r="A545" s="9"/>
      <c r="B545" s="49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1"/>
      <c r="AZ545" s="4"/>
    </row>
    <row r="546" spans="1:52" s="1" customFormat="1" ht="15.75" thickTop="1">
      <c r="A546" s="9"/>
      <c r="B546" s="49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1"/>
      <c r="AZ546" s="4"/>
    </row>
    <row r="547" spans="1:52" s="1" customFormat="1" ht="15.75" thickTop="1">
      <c r="A547" s="9"/>
      <c r="B547" s="49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1"/>
      <c r="AZ547" s="4"/>
    </row>
    <row r="548" spans="1:52" s="1" customFormat="1" ht="15.75" thickTop="1">
      <c r="A548" s="9"/>
      <c r="B548" s="49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1"/>
      <c r="AZ548" s="4"/>
    </row>
    <row r="549" spans="1:52" s="1" customFormat="1" ht="15.75" thickTop="1">
      <c r="A549" s="9"/>
      <c r="B549" s="49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1"/>
      <c r="AZ549" s="4"/>
    </row>
    <row r="550" spans="1:52" s="1" customFormat="1" ht="15.75" thickTop="1">
      <c r="A550" s="9"/>
      <c r="B550" s="49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1"/>
      <c r="AZ550" s="4"/>
    </row>
    <row r="551" spans="1:52" s="1" customFormat="1" ht="15.75" thickTop="1">
      <c r="A551" s="9"/>
      <c r="B551" s="49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1"/>
      <c r="AZ551" s="4"/>
    </row>
    <row r="552" spans="1:52" s="1" customFormat="1" ht="15.75" thickTop="1">
      <c r="A552" s="9"/>
      <c r="B552" s="49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1"/>
      <c r="AZ552" s="4"/>
    </row>
    <row r="553" spans="1:52" s="1" customFormat="1" ht="15.75" thickTop="1">
      <c r="A553" s="9"/>
      <c r="B553" s="49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1"/>
      <c r="AZ553" s="4"/>
    </row>
    <row r="554" spans="1:52" s="1" customFormat="1" ht="15.75" thickTop="1">
      <c r="A554" s="9"/>
      <c r="B554" s="49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1"/>
      <c r="AZ554" s="4"/>
    </row>
    <row r="555" spans="1:52" s="1" customFormat="1" ht="15.75" thickTop="1">
      <c r="A555" s="9"/>
      <c r="B555" s="49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1"/>
      <c r="AZ555" s="4"/>
    </row>
    <row r="556" spans="1:52" s="1" customFormat="1" ht="15.75" thickTop="1">
      <c r="A556" s="9"/>
      <c r="B556" s="49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1"/>
      <c r="AZ556" s="4"/>
    </row>
    <row r="557" spans="1:52" s="1" customFormat="1" ht="15.75" thickTop="1">
      <c r="A557" s="9"/>
      <c r="B557" s="49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1"/>
      <c r="AZ557" s="4"/>
    </row>
    <row r="558" spans="1:52" s="1" customFormat="1" ht="15.75" thickTop="1">
      <c r="A558" s="9"/>
      <c r="B558" s="49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1"/>
      <c r="AZ558" s="4"/>
    </row>
    <row r="559" spans="1:52" s="1" customFormat="1" ht="15.75" thickTop="1">
      <c r="A559" s="9"/>
      <c r="B559" s="49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1"/>
      <c r="AZ559" s="4"/>
    </row>
    <row r="560" spans="1:52" s="1" customFormat="1" ht="15.75" thickTop="1">
      <c r="A560" s="9"/>
      <c r="B560" s="49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1"/>
      <c r="AZ560" s="4"/>
    </row>
    <row r="561" spans="1:52" s="1" customFormat="1" ht="15.75" thickTop="1">
      <c r="A561" s="9"/>
      <c r="B561" s="49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1"/>
      <c r="AZ561" s="4"/>
    </row>
    <row r="562" spans="1:52" s="1" customFormat="1" ht="15.75" thickTop="1">
      <c r="A562" s="9"/>
      <c r="B562" s="4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1"/>
      <c r="AZ562" s="4"/>
    </row>
    <row r="563" spans="1:52" s="1" customFormat="1" ht="15.75" thickTop="1">
      <c r="A563" s="9"/>
      <c r="B563" s="49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1"/>
      <c r="AZ563" s="4"/>
    </row>
    <row r="564" spans="1:52" s="1" customFormat="1" ht="15.75" thickTop="1">
      <c r="A564" s="9"/>
      <c r="B564" s="49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1"/>
      <c r="AZ564" s="4"/>
    </row>
    <row r="565" spans="1:52" s="1" customFormat="1" ht="15.75" thickTop="1">
      <c r="A565" s="9"/>
      <c r="B565" s="49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1"/>
      <c r="AZ565" s="4"/>
    </row>
    <row r="566" spans="1:52" s="1" customFormat="1" ht="15.75" thickTop="1">
      <c r="A566" s="9"/>
      <c r="B566" s="49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1"/>
      <c r="AZ566" s="4"/>
    </row>
    <row r="567" spans="1:52" s="1" customFormat="1" ht="15.75" thickTop="1">
      <c r="A567" s="9"/>
      <c r="B567" s="49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1"/>
      <c r="AZ567" s="4"/>
    </row>
    <row r="568" spans="1:52" s="1" customFormat="1" ht="15.75" thickTop="1">
      <c r="A568" s="9"/>
      <c r="B568" s="49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1"/>
      <c r="AZ568" s="4"/>
    </row>
    <row r="569" spans="1:52" s="1" customFormat="1" ht="15.75" thickTop="1">
      <c r="A569" s="9"/>
      <c r="B569" s="49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1"/>
      <c r="AZ569" s="4"/>
    </row>
    <row r="570" spans="1:52" s="1" customFormat="1" ht="15.75" thickTop="1">
      <c r="A570" s="9"/>
      <c r="B570" s="49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1"/>
      <c r="AZ570" s="4"/>
    </row>
    <row r="571" spans="1:52" s="1" customFormat="1" ht="15.75" thickTop="1">
      <c r="A571" s="9"/>
      <c r="B571" s="49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1"/>
      <c r="AZ571" s="4"/>
    </row>
    <row r="572" spans="1:52" s="1" customFormat="1" ht="15.75" thickTop="1">
      <c r="A572" s="9"/>
      <c r="B572" s="49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1"/>
      <c r="AZ572" s="4"/>
    </row>
    <row r="573" spans="1:52" s="1" customFormat="1" ht="15.75" thickTop="1">
      <c r="A573" s="9"/>
      <c r="B573" s="49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1"/>
      <c r="AZ573" s="4"/>
    </row>
    <row r="574" spans="1:52" s="1" customFormat="1" ht="15.75" thickTop="1">
      <c r="A574" s="9"/>
      <c r="B574" s="49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1"/>
      <c r="AZ574" s="4"/>
    </row>
    <row r="575" spans="1:52" s="1" customFormat="1" ht="15.75" thickTop="1">
      <c r="A575" s="9"/>
      <c r="B575" s="49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1"/>
      <c r="AZ575" s="4"/>
    </row>
    <row r="576" spans="1:52" s="1" customFormat="1" ht="15.75" thickTop="1">
      <c r="A576" s="9"/>
      <c r="B576" s="49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1"/>
      <c r="AZ576" s="4"/>
    </row>
    <row r="577" spans="1:52" s="1" customFormat="1" ht="15.75" thickTop="1">
      <c r="A577" s="9"/>
      <c r="B577" s="49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1"/>
      <c r="AZ577" s="4"/>
    </row>
    <row r="578" spans="1:52" s="1" customFormat="1" ht="15.75" thickTop="1">
      <c r="A578" s="9"/>
      <c r="B578" s="49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1"/>
      <c r="AZ578" s="4"/>
    </row>
    <row r="579" spans="1:52" s="1" customFormat="1" ht="15.75" thickTop="1">
      <c r="A579" s="9"/>
      <c r="B579" s="49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1"/>
      <c r="AZ579" s="4"/>
    </row>
    <row r="580" spans="1:52" s="1" customFormat="1" ht="15.75" thickTop="1">
      <c r="A580" s="9"/>
      <c r="B580" s="49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1"/>
      <c r="AZ580" s="4"/>
    </row>
    <row r="581" spans="1:52" s="1" customFormat="1" ht="15.75" thickTop="1">
      <c r="A581" s="9"/>
      <c r="B581" s="49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1"/>
      <c r="AZ581" s="4"/>
    </row>
    <row r="582" spans="1:52" s="1" customFormat="1" ht="15.75" thickTop="1">
      <c r="A582" s="9"/>
      <c r="B582" s="49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1"/>
      <c r="AZ582" s="4"/>
    </row>
    <row r="583" spans="1:52" s="1" customFormat="1" ht="15.75" thickTop="1">
      <c r="A583" s="9"/>
      <c r="B583" s="49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1"/>
      <c r="AZ583" s="4"/>
    </row>
    <row r="584" spans="1:52" s="1" customFormat="1" ht="15.75" thickTop="1">
      <c r="A584" s="9"/>
      <c r="B584" s="49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1"/>
      <c r="AZ584" s="4"/>
    </row>
    <row r="585" spans="1:52" s="1" customFormat="1" ht="15.75" thickTop="1">
      <c r="A585" s="9"/>
      <c r="B585" s="49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1"/>
      <c r="AZ585" s="4"/>
    </row>
    <row r="586" spans="1:52" s="1" customFormat="1" ht="15.75" thickTop="1">
      <c r="A586" s="9"/>
      <c r="B586" s="49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1"/>
      <c r="AZ586" s="4"/>
    </row>
    <row r="587" spans="1:52" s="1" customFormat="1" ht="15.75" thickTop="1">
      <c r="A587" s="9"/>
      <c r="B587" s="49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1"/>
      <c r="AZ587" s="4"/>
    </row>
    <row r="588" spans="1:52" s="1" customFormat="1" ht="15.75" thickTop="1">
      <c r="A588" s="9"/>
      <c r="B588" s="49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1"/>
      <c r="AZ588" s="4"/>
    </row>
    <row r="589" spans="1:52" s="1" customFormat="1" ht="15.75" thickTop="1">
      <c r="A589" s="9"/>
      <c r="B589" s="49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1"/>
      <c r="AZ589" s="4"/>
    </row>
    <row r="590" spans="1:52" s="1" customFormat="1" ht="15.75" thickTop="1">
      <c r="A590" s="9"/>
      <c r="B590" s="49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1"/>
      <c r="AZ590" s="4"/>
    </row>
    <row r="591" spans="1:52" s="1" customFormat="1" ht="15.75" thickTop="1">
      <c r="A591" s="9"/>
      <c r="B591" s="49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1"/>
      <c r="AZ591" s="4"/>
    </row>
    <row r="592" spans="1:52" s="1" customFormat="1" ht="15.75" thickTop="1">
      <c r="A592" s="9"/>
      <c r="B592" s="49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1"/>
      <c r="AZ592" s="4"/>
    </row>
    <row r="593" spans="1:52" s="1" customFormat="1" ht="15.75" thickTop="1">
      <c r="A593" s="9"/>
      <c r="B593" s="49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1"/>
      <c r="AZ593" s="4"/>
    </row>
    <row r="594" spans="1:52" s="1" customFormat="1" ht="15.75" thickTop="1">
      <c r="A594" s="9"/>
      <c r="B594" s="49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1"/>
      <c r="AZ594" s="4"/>
    </row>
    <row r="595" spans="1:52" s="1" customFormat="1" ht="15.75" thickTop="1">
      <c r="A595" s="9"/>
      <c r="B595" s="49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1"/>
      <c r="AZ595" s="4"/>
    </row>
    <row r="596" spans="1:52" s="1" customFormat="1" ht="15.75" thickTop="1">
      <c r="A596" s="9"/>
      <c r="B596" s="49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1"/>
      <c r="AZ596" s="4"/>
    </row>
    <row r="597" spans="1:52" s="1" customFormat="1" ht="15.75" thickTop="1">
      <c r="A597" s="9"/>
      <c r="B597" s="49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1"/>
      <c r="AZ597" s="4"/>
    </row>
    <row r="598" spans="1:52" s="1" customFormat="1" ht="15.75" thickTop="1">
      <c r="A598" s="9"/>
      <c r="B598" s="49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1"/>
      <c r="AZ598" s="4"/>
    </row>
    <row r="599" spans="1:52" s="1" customFormat="1" ht="15.75" thickTop="1">
      <c r="A599" s="9"/>
      <c r="B599" s="49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1"/>
      <c r="AZ599" s="4"/>
    </row>
    <row r="600" spans="1:52" s="1" customFormat="1" ht="15.75" thickTop="1">
      <c r="A600" s="9"/>
      <c r="B600" s="49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1"/>
      <c r="AZ600" s="4"/>
    </row>
    <row r="601" spans="1:52" s="1" customFormat="1" ht="15.75" thickTop="1">
      <c r="A601" s="9"/>
      <c r="B601" s="49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1"/>
      <c r="AZ601" s="4"/>
    </row>
    <row r="602" spans="1:52" s="1" customFormat="1" ht="15.75" thickTop="1">
      <c r="A602" s="9"/>
      <c r="B602" s="49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1"/>
      <c r="AZ602" s="4"/>
    </row>
    <row r="603" spans="1:52" s="1" customFormat="1" ht="15.75" thickTop="1">
      <c r="A603" s="9"/>
      <c r="B603" s="49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1"/>
      <c r="AZ603" s="4"/>
    </row>
    <row r="604" spans="1:52" s="1" customFormat="1" ht="15.75" thickTop="1">
      <c r="A604" s="9"/>
      <c r="B604" s="49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1"/>
      <c r="AZ604" s="4"/>
    </row>
    <row r="605" spans="1:52" s="1" customFormat="1" ht="15.75" thickTop="1">
      <c r="A605" s="9"/>
      <c r="B605" s="49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1"/>
      <c r="AZ605" s="4"/>
    </row>
    <row r="606" spans="1:52" s="1" customFormat="1" ht="15.75" thickTop="1">
      <c r="A606" s="9"/>
      <c r="B606" s="49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1"/>
      <c r="AZ606" s="4"/>
    </row>
    <row r="607" spans="1:52" s="1" customFormat="1" ht="15.75" thickTop="1">
      <c r="A607" s="9"/>
      <c r="B607" s="49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1"/>
      <c r="AZ607" s="4"/>
    </row>
    <row r="608" spans="1:52" s="1" customFormat="1" ht="15.75" thickTop="1">
      <c r="A608" s="9"/>
      <c r="B608" s="49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1"/>
      <c r="AZ608" s="4"/>
    </row>
    <row r="609" spans="1:52" s="1" customFormat="1" ht="15.75" thickTop="1">
      <c r="A609" s="9"/>
      <c r="B609" s="49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1"/>
      <c r="AZ609" s="4"/>
    </row>
    <row r="610" spans="1:52" s="1" customFormat="1" ht="15.75" thickTop="1">
      <c r="A610" s="9"/>
      <c r="B610" s="49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1"/>
      <c r="AZ610" s="4"/>
    </row>
    <row r="611" spans="1:52" s="1" customFormat="1" ht="15.75" thickTop="1">
      <c r="A611" s="9"/>
      <c r="B611" s="49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1"/>
      <c r="AZ611" s="4"/>
    </row>
    <row r="612" spans="1:52" s="1" customFormat="1" ht="15.75" thickTop="1">
      <c r="A612" s="9"/>
      <c r="B612" s="49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1"/>
      <c r="AZ612" s="4"/>
    </row>
    <row r="613" spans="1:52" s="1" customFormat="1" ht="15.75" thickTop="1">
      <c r="A613" s="9"/>
      <c r="B613" s="49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1"/>
      <c r="AZ613" s="4"/>
    </row>
    <row r="614" spans="1:52" s="1" customFormat="1" ht="15.75" thickTop="1">
      <c r="A614" s="9"/>
      <c r="B614" s="49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1"/>
      <c r="AZ614" s="4"/>
    </row>
    <row r="615" spans="1:52" s="1" customFormat="1" ht="15.75" thickTop="1">
      <c r="A615" s="9"/>
      <c r="B615" s="49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1"/>
      <c r="AZ615" s="4"/>
    </row>
    <row r="616" spans="1:52" s="1" customFormat="1" ht="15.75" thickTop="1">
      <c r="A616" s="9"/>
      <c r="B616" s="49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1"/>
      <c r="AZ616" s="4"/>
    </row>
    <row r="617" spans="1:52" s="1" customFormat="1" ht="15.75" thickTop="1">
      <c r="A617" s="9"/>
      <c r="B617" s="49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1"/>
      <c r="AZ617" s="4"/>
    </row>
    <row r="618" spans="1:52" s="1" customFormat="1" ht="15.75" thickTop="1">
      <c r="A618" s="9"/>
      <c r="B618" s="49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1"/>
      <c r="AZ618" s="4"/>
    </row>
    <row r="619" spans="1:52" s="1" customFormat="1" ht="15.75" thickTop="1">
      <c r="A619" s="9"/>
      <c r="B619" s="49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1"/>
      <c r="AZ619" s="4"/>
    </row>
    <row r="620" spans="1:52" s="1" customFormat="1" ht="15.75" thickTop="1">
      <c r="A620" s="9"/>
      <c r="B620" s="49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1"/>
      <c r="AZ620" s="4"/>
    </row>
    <row r="621" spans="1:52" s="1" customFormat="1" ht="15.75" thickTop="1">
      <c r="A621" s="9"/>
      <c r="B621" s="49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1"/>
      <c r="AZ621" s="4"/>
    </row>
    <row r="622" spans="1:52" s="1" customFormat="1" ht="15.75" thickTop="1">
      <c r="A622" s="9"/>
      <c r="B622" s="49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1"/>
      <c r="AZ622" s="4"/>
    </row>
    <row r="623" spans="1:52" s="1" customFormat="1" ht="15.75" thickTop="1">
      <c r="A623" s="9"/>
      <c r="B623" s="49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1"/>
      <c r="AZ623" s="4"/>
    </row>
    <row r="624" spans="1:52" s="1" customFormat="1" ht="15.75" thickTop="1">
      <c r="A624" s="9"/>
      <c r="B624" s="49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1"/>
      <c r="AZ624" s="4"/>
    </row>
    <row r="625" spans="1:52" s="1" customFormat="1" ht="15.75" thickTop="1">
      <c r="A625" s="9"/>
      <c r="B625" s="49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1"/>
      <c r="AZ625" s="4"/>
    </row>
    <row r="626" spans="1:52" s="1" customFormat="1" ht="15.75" thickTop="1">
      <c r="A626" s="9"/>
      <c r="B626" s="49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1"/>
      <c r="AZ626" s="4"/>
    </row>
    <row r="627" spans="1:52" s="1" customFormat="1" ht="15.75" thickTop="1">
      <c r="A627" s="9"/>
      <c r="B627" s="49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1"/>
      <c r="AZ627" s="4"/>
    </row>
    <row r="628" spans="1:52" s="1" customFormat="1" ht="15.75" thickTop="1">
      <c r="A628" s="9"/>
      <c r="B628" s="49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1"/>
      <c r="AZ628" s="4"/>
    </row>
    <row r="629" spans="1:52" s="1" customFormat="1" ht="15.75" thickTop="1">
      <c r="A629" s="9"/>
      <c r="B629" s="49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1"/>
      <c r="AZ629" s="4"/>
    </row>
    <row r="630" spans="1:52" s="1" customFormat="1" ht="15.75" thickTop="1">
      <c r="A630" s="9"/>
      <c r="B630" s="49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1"/>
      <c r="AZ630" s="4"/>
    </row>
    <row r="631" spans="1:52" s="1" customFormat="1" ht="15.75" thickTop="1">
      <c r="A631" s="9"/>
      <c r="B631" s="49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1"/>
      <c r="AZ631" s="4"/>
    </row>
    <row r="632" spans="1:52" s="1" customFormat="1" ht="15.75" thickTop="1">
      <c r="A632" s="9"/>
      <c r="B632" s="49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1"/>
      <c r="AZ632" s="4"/>
    </row>
    <row r="633" spans="1:52" s="1" customFormat="1" ht="15.75" thickTop="1">
      <c r="A633" s="9"/>
      <c r="B633" s="49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1"/>
      <c r="AZ633" s="4"/>
    </row>
    <row r="634" spans="1:52" s="1" customFormat="1" ht="15.75" thickTop="1">
      <c r="A634" s="9"/>
      <c r="B634" s="49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1"/>
      <c r="AZ634" s="4"/>
    </row>
    <row r="635" spans="1:52" s="1" customFormat="1" ht="15.75" thickTop="1">
      <c r="A635" s="9"/>
      <c r="B635" s="49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1"/>
      <c r="AZ635" s="4"/>
    </row>
    <row r="636" spans="1:52" s="1" customFormat="1" ht="15.75" thickTop="1">
      <c r="A636" s="9"/>
      <c r="B636" s="49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1"/>
      <c r="AZ636" s="4"/>
    </row>
    <row r="637" spans="1:52" s="1" customFormat="1" ht="15.75" thickTop="1">
      <c r="A637" s="9"/>
      <c r="B637" s="49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1"/>
      <c r="AZ637" s="4"/>
    </row>
    <row r="638" spans="1:52" s="1" customFormat="1" ht="15.75" thickTop="1">
      <c r="A638" s="9"/>
      <c r="B638" s="49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1"/>
      <c r="AZ638" s="4"/>
    </row>
    <row r="639" spans="1:52" s="1" customFormat="1" ht="15.75" thickTop="1">
      <c r="A639" s="9"/>
      <c r="B639" s="49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1"/>
      <c r="AZ639" s="4"/>
    </row>
    <row r="640" spans="1:52" s="1" customFormat="1" ht="15.75" thickTop="1">
      <c r="A640" s="9"/>
      <c r="B640" s="49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1"/>
      <c r="AZ640" s="4"/>
    </row>
    <row r="641" spans="1:52" s="1" customFormat="1" ht="15.75" thickTop="1">
      <c r="A641" s="9"/>
      <c r="B641" s="49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1"/>
      <c r="AZ641" s="4"/>
    </row>
    <row r="642" spans="1:52" s="1" customFormat="1" ht="15.75" thickTop="1">
      <c r="A642" s="9"/>
      <c r="B642" s="49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1"/>
      <c r="AZ642" s="4"/>
    </row>
    <row r="643" spans="1:52" s="1" customFormat="1" ht="15.75" thickTop="1">
      <c r="A643" s="9"/>
      <c r="B643" s="49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1"/>
      <c r="AZ643" s="4"/>
    </row>
    <row r="644" spans="1:52" s="1" customFormat="1" ht="15.75" thickTop="1">
      <c r="A644" s="9"/>
      <c r="B644" s="49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1"/>
      <c r="AZ644" s="4"/>
    </row>
    <row r="645" spans="1:52" s="1" customFormat="1" ht="15.75" thickTop="1">
      <c r="A645" s="9"/>
      <c r="B645" s="49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1"/>
      <c r="AZ645" s="4"/>
    </row>
    <row r="646" spans="1:52" s="1" customFormat="1" ht="15.75" thickTop="1">
      <c r="A646" s="9"/>
      <c r="B646" s="49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1"/>
      <c r="AZ646" s="4"/>
    </row>
    <row r="647" spans="1:52" s="1" customFormat="1" ht="15.75" thickTop="1">
      <c r="A647" s="9"/>
      <c r="B647" s="49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1"/>
      <c r="AZ647" s="4"/>
    </row>
    <row r="648" spans="1:52" s="1" customFormat="1" ht="15.75" thickTop="1">
      <c r="A648" s="9"/>
      <c r="B648" s="49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1"/>
      <c r="AZ648" s="4"/>
    </row>
    <row r="649" spans="1:52" s="1" customFormat="1" ht="15.75" thickTop="1">
      <c r="A649" s="9"/>
      <c r="B649" s="49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1"/>
      <c r="AZ649" s="4"/>
    </row>
    <row r="650" spans="1:52" s="1" customFormat="1" ht="15.75" thickTop="1">
      <c r="A650" s="9"/>
      <c r="B650" s="49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1"/>
      <c r="AZ650" s="4"/>
    </row>
    <row r="651" spans="1:52" s="1" customFormat="1" ht="15.75" thickTop="1">
      <c r="A651" s="9"/>
      <c r="B651" s="49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1"/>
      <c r="AZ651" s="4"/>
    </row>
    <row r="652" spans="1:52" s="1" customFormat="1" ht="15.75" thickTop="1">
      <c r="A652" s="9"/>
      <c r="B652" s="49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1"/>
      <c r="AZ652" s="4"/>
    </row>
    <row r="653" spans="1:52" s="1" customFormat="1" ht="15.75" thickTop="1">
      <c r="A653" s="9"/>
      <c r="B653" s="49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1"/>
      <c r="AZ653" s="4"/>
    </row>
    <row r="654" spans="1:52" s="1" customFormat="1" ht="15.75" thickTop="1">
      <c r="A654" s="9"/>
      <c r="B654" s="49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1"/>
      <c r="AZ654" s="4"/>
    </row>
    <row r="655" spans="1:52" s="1" customFormat="1" ht="15.75" thickTop="1">
      <c r="A655" s="9"/>
      <c r="B655" s="49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1"/>
      <c r="AZ655" s="4"/>
    </row>
    <row r="656" spans="1:52" s="1" customFormat="1" ht="15.75" thickTop="1">
      <c r="A656" s="9"/>
      <c r="B656" s="49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1"/>
      <c r="AZ656" s="4"/>
    </row>
    <row r="657" spans="1:52" s="1" customFormat="1" ht="15.75" thickTop="1">
      <c r="A657" s="9"/>
      <c r="B657" s="49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1"/>
      <c r="AZ657" s="4"/>
    </row>
    <row r="658" spans="1:52" s="1" customFormat="1" ht="15.75" thickTop="1">
      <c r="A658" s="9"/>
      <c r="B658" s="49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1"/>
      <c r="AZ658" s="4"/>
    </row>
    <row r="659" spans="1:52" s="1" customFormat="1" ht="15.75" thickTop="1">
      <c r="A659" s="9"/>
      <c r="B659" s="49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1"/>
      <c r="AZ659" s="4"/>
    </row>
    <row r="660" spans="1:52" s="1" customFormat="1" ht="15.75" thickTop="1">
      <c r="A660" s="9"/>
      <c r="B660" s="49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1"/>
      <c r="AZ660" s="4"/>
    </row>
    <row r="661" spans="1:52" s="1" customFormat="1" ht="15.75" thickTop="1">
      <c r="A661" s="9"/>
      <c r="B661" s="49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1"/>
      <c r="AZ661" s="4"/>
    </row>
    <row r="662" spans="1:52" s="1" customFormat="1" ht="15.75" thickTop="1">
      <c r="A662" s="9"/>
      <c r="B662" s="49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1"/>
      <c r="AZ662" s="4"/>
    </row>
    <row r="663" spans="1:52" s="1" customFormat="1" ht="15.75" thickTop="1">
      <c r="A663" s="9"/>
      <c r="B663" s="49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1"/>
      <c r="AZ663" s="4"/>
    </row>
    <row r="664" spans="1:52" s="1" customFormat="1" ht="15.75" thickTop="1">
      <c r="A664" s="9"/>
      <c r="B664" s="49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1"/>
      <c r="AZ664" s="4"/>
    </row>
    <row r="665" spans="1:52" s="1" customFormat="1" ht="15.75" thickTop="1">
      <c r="A665" s="9"/>
      <c r="B665" s="49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1"/>
      <c r="AZ665" s="4"/>
    </row>
    <row r="666" spans="1:52" s="1" customFormat="1" ht="15.75" thickTop="1">
      <c r="A666" s="9"/>
      <c r="B666" s="49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1"/>
      <c r="AZ666" s="4"/>
    </row>
    <row r="667" spans="1:52" s="1" customFormat="1" ht="15.75" thickTop="1">
      <c r="A667" s="9"/>
      <c r="B667" s="49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1"/>
      <c r="AZ667" s="4"/>
    </row>
    <row r="668" spans="1:52" s="1" customFormat="1" ht="15.75" thickTop="1">
      <c r="A668" s="9"/>
      <c r="B668" s="49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1"/>
      <c r="AZ668" s="4"/>
    </row>
    <row r="669" spans="1:52" s="1" customFormat="1" ht="15.75" thickTop="1">
      <c r="A669" s="9"/>
      <c r="B669" s="49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1"/>
      <c r="AZ669" s="4"/>
    </row>
    <row r="670" spans="1:52" s="1" customFormat="1" ht="15.75" thickTop="1">
      <c r="A670" s="9"/>
      <c r="B670" s="49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1"/>
      <c r="AZ670" s="4"/>
    </row>
    <row r="671" spans="1:52" s="1" customFormat="1" ht="15.75" thickTop="1">
      <c r="A671" s="9"/>
      <c r="B671" s="49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1"/>
      <c r="AZ671" s="4"/>
    </row>
    <row r="672" spans="1:52" s="1" customFormat="1" ht="15.75" thickTop="1">
      <c r="A672" s="9"/>
      <c r="B672" s="49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1"/>
      <c r="AZ672" s="4"/>
    </row>
    <row r="673" spans="1:52" s="1" customFormat="1" ht="15.75" thickTop="1">
      <c r="A673" s="9"/>
      <c r="B673" s="49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1"/>
      <c r="AZ673" s="4"/>
    </row>
    <row r="674" spans="1:52" s="1" customFormat="1" ht="15.75" thickTop="1">
      <c r="A674" s="9"/>
      <c r="B674" s="49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1"/>
      <c r="AZ674" s="4"/>
    </row>
    <row r="675" spans="1:52" s="1" customFormat="1" ht="15.75" thickTop="1">
      <c r="A675" s="9"/>
      <c r="B675" s="49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1"/>
      <c r="AZ675" s="4"/>
    </row>
    <row r="676" spans="1:52" s="1" customFormat="1" ht="15.75" thickTop="1">
      <c r="A676" s="9"/>
      <c r="B676" s="49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1"/>
      <c r="AZ676" s="4"/>
    </row>
    <row r="677" spans="1:52" s="1" customFormat="1" ht="15.75" thickTop="1">
      <c r="A677" s="9"/>
      <c r="B677" s="49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1"/>
      <c r="AZ677" s="4"/>
    </row>
    <row r="678" spans="1:52" s="1" customFormat="1" ht="15.75" thickTop="1">
      <c r="A678" s="9"/>
      <c r="B678" s="49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1"/>
      <c r="AZ678" s="4"/>
    </row>
    <row r="679" spans="1:52" s="1" customFormat="1" ht="15.75" thickTop="1">
      <c r="A679" s="9"/>
      <c r="B679" s="49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1"/>
      <c r="AZ679" s="4"/>
    </row>
    <row r="680" spans="1:52" s="1" customFormat="1" ht="15.75" thickTop="1">
      <c r="A680" s="9"/>
      <c r="B680" s="49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1"/>
      <c r="AZ680" s="4"/>
    </row>
    <row r="681" spans="1:52" s="1" customFormat="1" ht="15.75" thickTop="1">
      <c r="A681" s="9"/>
      <c r="B681" s="49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1"/>
      <c r="AZ681" s="4"/>
    </row>
    <row r="682" spans="1:52" s="1" customFormat="1" ht="15.75" thickTop="1">
      <c r="A682" s="9"/>
      <c r="B682" s="49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1"/>
      <c r="AZ682" s="4"/>
    </row>
    <row r="683" spans="1:52" s="1" customFormat="1" ht="15.75" thickTop="1">
      <c r="A683" s="9"/>
      <c r="B683" s="49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1"/>
      <c r="AZ683" s="4"/>
    </row>
    <row r="684" spans="1:52" s="1" customFormat="1" ht="15.75" thickTop="1">
      <c r="A684" s="9"/>
      <c r="B684" s="49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1"/>
      <c r="AZ684" s="4"/>
    </row>
    <row r="685" spans="1:52" s="1" customFormat="1" ht="15.75" thickTop="1">
      <c r="A685" s="9"/>
      <c r="B685" s="49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1"/>
      <c r="AZ685" s="4"/>
    </row>
    <row r="686" spans="1:52" s="1" customFormat="1" ht="15.75" thickTop="1">
      <c r="A686" s="9"/>
      <c r="B686" s="49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1"/>
      <c r="AZ686" s="4"/>
    </row>
    <row r="687" spans="1:52" s="1" customFormat="1" ht="15.75" thickTop="1">
      <c r="A687" s="9"/>
      <c r="B687" s="49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1"/>
      <c r="AZ687" s="4"/>
    </row>
    <row r="688" spans="1:52" s="1" customFormat="1" ht="15.75" thickTop="1">
      <c r="A688" s="9"/>
      <c r="B688" s="49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1"/>
      <c r="AZ688" s="4"/>
    </row>
    <row r="689" spans="1:52" s="1" customFormat="1" ht="15.75" thickTop="1">
      <c r="A689" s="9"/>
      <c r="B689" s="49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1"/>
      <c r="AZ689" s="4"/>
    </row>
    <row r="690" spans="1:52" s="1" customFormat="1" ht="15.75" thickTop="1">
      <c r="A690" s="9"/>
      <c r="B690" s="49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1"/>
      <c r="AZ690" s="4"/>
    </row>
    <row r="691" spans="1:52" s="1" customFormat="1" ht="15.75" thickTop="1">
      <c r="A691" s="9"/>
      <c r="B691" s="49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1"/>
      <c r="AZ691" s="4"/>
    </row>
    <row r="692" spans="1:52" s="1" customFormat="1" ht="15.75" thickTop="1">
      <c r="A692" s="9"/>
      <c r="B692" s="49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1"/>
      <c r="AZ692" s="4"/>
    </row>
    <row r="693" spans="1:52" s="1" customFormat="1" ht="15.75" thickTop="1">
      <c r="A693" s="9"/>
      <c r="B693" s="49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1"/>
      <c r="AZ693" s="4"/>
    </row>
    <row r="694" spans="1:52" s="1" customFormat="1" ht="15.75" thickTop="1">
      <c r="A694" s="9"/>
      <c r="B694" s="49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1"/>
      <c r="AZ694" s="4"/>
    </row>
    <row r="695" spans="1:52" s="1" customFormat="1" ht="15.75" thickTop="1">
      <c r="A695" s="9"/>
      <c r="B695" s="49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1"/>
      <c r="AZ695" s="4"/>
    </row>
    <row r="696" spans="1:52" s="1" customFormat="1" ht="15.75" thickTop="1">
      <c r="A696" s="9"/>
      <c r="B696" s="49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1"/>
      <c r="AZ696" s="4"/>
    </row>
    <row r="697" spans="1:52" s="1" customFormat="1" ht="15.75" thickTop="1">
      <c r="A697" s="9"/>
      <c r="B697" s="49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1"/>
      <c r="AZ697" s="4"/>
    </row>
    <row r="698" spans="1:52" s="1" customFormat="1" ht="15.75" thickTop="1">
      <c r="A698" s="9"/>
      <c r="B698" s="49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1"/>
      <c r="AZ698" s="4"/>
    </row>
    <row r="699" spans="1:52" s="1" customFormat="1" ht="15.75" thickTop="1">
      <c r="A699" s="9"/>
      <c r="B699" s="49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1"/>
      <c r="AZ699" s="4"/>
    </row>
    <row r="700" spans="1:52" s="1" customFormat="1" ht="15.75" thickTop="1">
      <c r="A700" s="9"/>
      <c r="B700" s="49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1"/>
      <c r="AZ700" s="4"/>
    </row>
    <row r="701" spans="1:52" s="1" customFormat="1" ht="15.75" thickTop="1">
      <c r="A701" s="9"/>
      <c r="B701" s="49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1"/>
      <c r="AZ701" s="4"/>
    </row>
    <row r="702" spans="1:52" s="1" customFormat="1" ht="15.75" thickTop="1">
      <c r="A702" s="9"/>
      <c r="B702" s="49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1"/>
      <c r="AZ702" s="4"/>
    </row>
    <row r="703" spans="1:52" s="1" customFormat="1" ht="15.75" thickTop="1">
      <c r="A703" s="9"/>
      <c r="B703" s="49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1"/>
      <c r="AZ703" s="4"/>
    </row>
    <row r="704" spans="1:52" s="1" customFormat="1" ht="15.75" thickTop="1">
      <c r="A704" s="9"/>
      <c r="B704" s="49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1"/>
      <c r="AZ704" s="4"/>
    </row>
    <row r="705" spans="1:52" s="1" customFormat="1" ht="15.75" thickTop="1">
      <c r="A705" s="9"/>
      <c r="B705" s="49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1"/>
      <c r="AZ705" s="4"/>
    </row>
    <row r="706" spans="1:52" s="1" customFormat="1" ht="15.75" thickTop="1">
      <c r="A706" s="9"/>
      <c r="B706" s="49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1"/>
      <c r="AZ706" s="4"/>
    </row>
    <row r="707" spans="1:52" s="1" customFormat="1" ht="15.75" thickTop="1">
      <c r="A707" s="9"/>
      <c r="B707" s="49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1"/>
      <c r="AZ707" s="4"/>
    </row>
    <row r="708" spans="1:52" s="1" customFormat="1" ht="15.75" thickTop="1">
      <c r="A708" s="9"/>
      <c r="B708" s="49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1"/>
      <c r="AZ708" s="4"/>
    </row>
    <row r="709" spans="1:52" s="1" customFormat="1" ht="15.75" thickTop="1">
      <c r="A709" s="9"/>
      <c r="B709" s="49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1"/>
      <c r="AZ709" s="4"/>
    </row>
    <row r="710" spans="1:52" s="1" customFormat="1" ht="15.75" thickTop="1">
      <c r="A710" s="9"/>
      <c r="B710" s="49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1"/>
      <c r="AZ710" s="4"/>
    </row>
    <row r="711" spans="1:52" s="1" customFormat="1" ht="15.75" thickTop="1">
      <c r="A711" s="9"/>
      <c r="B711" s="49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1"/>
      <c r="AZ711" s="4"/>
    </row>
    <row r="712" spans="1:52" s="1" customFormat="1" ht="15.75" thickTop="1">
      <c r="A712" s="9"/>
      <c r="B712" s="49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1"/>
      <c r="AZ712" s="4"/>
    </row>
    <row r="713" spans="1:52" s="1" customFormat="1" ht="15.75" thickTop="1">
      <c r="A713" s="9"/>
      <c r="B713" s="49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1"/>
      <c r="AZ713" s="4"/>
    </row>
    <row r="714" spans="1:52" s="1" customFormat="1" ht="15.75" thickTop="1">
      <c r="A714" s="9"/>
      <c r="B714" s="49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1"/>
      <c r="AZ714" s="4"/>
    </row>
    <row r="715" spans="1:52" s="1" customFormat="1" ht="15.75" thickTop="1">
      <c r="A715" s="9"/>
      <c r="B715" s="49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1"/>
      <c r="AZ715" s="4"/>
    </row>
    <row r="716" spans="1:52" s="1" customFormat="1" ht="15.75" thickTop="1">
      <c r="A716" s="9"/>
      <c r="B716" s="49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1"/>
      <c r="AZ716" s="4"/>
    </row>
    <row r="717" spans="1:52" s="1" customFormat="1" ht="15.75" thickTop="1">
      <c r="A717" s="9"/>
      <c r="B717" s="49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1"/>
      <c r="AZ717" s="4"/>
    </row>
    <row r="718" spans="1:52" s="1" customFormat="1" ht="15.75" thickTop="1">
      <c r="A718" s="9"/>
      <c r="B718" s="49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1"/>
      <c r="AZ718" s="4"/>
    </row>
    <row r="719" spans="1:52" s="1" customFormat="1" ht="15.75" thickTop="1">
      <c r="A719" s="9"/>
      <c r="B719" s="49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1"/>
      <c r="AZ719" s="4"/>
    </row>
    <row r="720" spans="1:52" s="1" customFormat="1" ht="15.75" thickTop="1">
      <c r="A720" s="9"/>
      <c r="B720" s="49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1"/>
      <c r="AZ720" s="4"/>
    </row>
    <row r="721" spans="1:52" s="1" customFormat="1" ht="15.75" thickTop="1">
      <c r="A721" s="9"/>
      <c r="B721" s="49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1"/>
      <c r="AZ721" s="4"/>
    </row>
    <row r="722" spans="1:52" s="1" customFormat="1" ht="15.75" thickTop="1">
      <c r="A722" s="9"/>
      <c r="B722" s="49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1"/>
      <c r="AZ722" s="4"/>
    </row>
    <row r="723" spans="1:52" s="1" customFormat="1" ht="15.75" thickTop="1">
      <c r="A723" s="9"/>
      <c r="B723" s="49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1"/>
      <c r="AZ723" s="4"/>
    </row>
    <row r="724" spans="1:52" s="1" customFormat="1" ht="15.75" thickTop="1">
      <c r="A724" s="9"/>
      <c r="B724" s="49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1"/>
      <c r="AZ724" s="4"/>
    </row>
    <row r="725" spans="1:52" s="1" customFormat="1" ht="15.75" thickTop="1">
      <c r="A725" s="9"/>
      <c r="B725" s="49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1"/>
      <c r="AZ725" s="4"/>
    </row>
    <row r="726" spans="1:52" s="1" customFormat="1" ht="15.75" thickTop="1">
      <c r="A726" s="9"/>
      <c r="B726" s="49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1"/>
      <c r="AZ726" s="4"/>
    </row>
    <row r="727" spans="1:52" s="1" customFormat="1" ht="15.75" thickTop="1">
      <c r="A727" s="9"/>
      <c r="B727" s="49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1"/>
      <c r="AZ727" s="4"/>
    </row>
    <row r="728" spans="1:52" s="1" customFormat="1" ht="15.75" thickTop="1">
      <c r="A728" s="9"/>
      <c r="B728" s="49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1"/>
      <c r="AZ728" s="4"/>
    </row>
    <row r="729" spans="1:52" s="1" customFormat="1" ht="15.75" thickTop="1">
      <c r="A729" s="9"/>
      <c r="B729" s="49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1"/>
      <c r="AZ729" s="4"/>
    </row>
    <row r="730" spans="1:52" s="1" customFormat="1" ht="15.75" thickTop="1">
      <c r="A730" s="9"/>
      <c r="B730" s="49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1"/>
      <c r="AZ730" s="4"/>
    </row>
    <row r="731" spans="1:52" s="1" customFormat="1" ht="15.75" thickTop="1">
      <c r="A731" s="9"/>
      <c r="B731" s="49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1"/>
      <c r="AZ731" s="4"/>
    </row>
    <row r="732" spans="1:52" s="1" customFormat="1" ht="15.75" thickTop="1">
      <c r="A732" s="9"/>
      <c r="B732" s="49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1"/>
      <c r="AZ732" s="4"/>
    </row>
    <row r="733" spans="1:52" s="1" customFormat="1" ht="15.75" thickTop="1">
      <c r="A733" s="9"/>
      <c r="B733" s="49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1"/>
      <c r="AZ733" s="4"/>
    </row>
    <row r="734" spans="1:52" s="1" customFormat="1" ht="15.75" thickTop="1">
      <c r="A734" s="9"/>
      <c r="B734" s="49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1"/>
      <c r="AZ734" s="4"/>
    </row>
    <row r="735" spans="1:52" s="1" customFormat="1" ht="15.75" thickTop="1">
      <c r="A735" s="9"/>
      <c r="B735" s="49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1"/>
      <c r="AZ735" s="4"/>
    </row>
    <row r="736" spans="1:52" s="1" customFormat="1" ht="15.75" thickTop="1">
      <c r="A736" s="9"/>
      <c r="B736" s="49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1"/>
      <c r="AZ736" s="4"/>
    </row>
    <row r="737" spans="1:52" s="1" customFormat="1" ht="15.75" thickTop="1">
      <c r="A737" s="9"/>
      <c r="B737" s="49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1"/>
      <c r="AZ737" s="4"/>
    </row>
    <row r="738" spans="1:52" s="1" customFormat="1" ht="15.75" thickTop="1">
      <c r="A738" s="9"/>
      <c r="B738" s="49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1"/>
      <c r="AZ738" s="4"/>
    </row>
    <row r="739" spans="1:52" s="1" customFormat="1" ht="15.75" thickTop="1">
      <c r="A739" s="9"/>
      <c r="B739" s="49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1"/>
      <c r="AZ739" s="4"/>
    </row>
    <row r="740" spans="1:52" s="1" customFormat="1" ht="15.75" thickTop="1">
      <c r="A740" s="9"/>
      <c r="B740" s="49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1"/>
      <c r="AZ740" s="4"/>
    </row>
    <row r="741" spans="1:52" s="1" customFormat="1" ht="15.75" thickTop="1">
      <c r="A741" s="9"/>
      <c r="B741" s="49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1"/>
      <c r="AZ741" s="4"/>
    </row>
    <row r="742" spans="1:52" s="1" customFormat="1" ht="15.75" thickTop="1">
      <c r="A742" s="9"/>
      <c r="B742" s="49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1"/>
      <c r="AZ742" s="4"/>
    </row>
    <row r="743" spans="1:52" s="1" customFormat="1" ht="15.75" thickTop="1">
      <c r="A743" s="9"/>
      <c r="B743" s="49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1"/>
      <c r="AZ743" s="4"/>
    </row>
    <row r="744" spans="1:52" s="1" customFormat="1" ht="15.75" thickTop="1">
      <c r="A744" s="9"/>
      <c r="B744" s="49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1"/>
      <c r="AZ744" s="4"/>
    </row>
    <row r="745" spans="1:52" s="1" customFormat="1" ht="15.75" thickTop="1">
      <c r="A745" s="9"/>
      <c r="B745" s="49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1"/>
      <c r="AZ745" s="4"/>
    </row>
    <row r="746" spans="1:52" s="1" customFormat="1" ht="15.75" thickTop="1">
      <c r="A746" s="9"/>
      <c r="B746" s="49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1"/>
      <c r="AZ746" s="4"/>
    </row>
    <row r="747" spans="1:52" s="1" customFormat="1" ht="15.75" thickTop="1">
      <c r="A747" s="9"/>
      <c r="B747" s="49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1"/>
      <c r="AZ747" s="4"/>
    </row>
    <row r="748" spans="1:52" s="1" customFormat="1" ht="15.75" thickTop="1">
      <c r="A748" s="9"/>
      <c r="B748" s="49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1"/>
      <c r="AZ748" s="4"/>
    </row>
    <row r="749" spans="1:52" s="1" customFormat="1" ht="15.75" thickTop="1">
      <c r="A749" s="9"/>
      <c r="B749" s="49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1"/>
      <c r="AZ749" s="4"/>
    </row>
    <row r="750" spans="1:52" s="1" customFormat="1" ht="15.75" thickTop="1">
      <c r="A750" s="9"/>
      <c r="B750" s="49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1"/>
      <c r="AZ750" s="4"/>
    </row>
    <row r="751" spans="1:52" s="1" customFormat="1" ht="15.75" thickTop="1">
      <c r="A751" s="9"/>
      <c r="B751" s="49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1"/>
      <c r="AZ751" s="4"/>
    </row>
    <row r="752" spans="1:52" s="1" customFormat="1" ht="15.75" thickTop="1">
      <c r="A752" s="9"/>
      <c r="B752" s="49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1"/>
      <c r="AZ752" s="4"/>
    </row>
    <row r="753" spans="1:52" s="1" customFormat="1" ht="15.75" thickTop="1">
      <c r="A753" s="9"/>
      <c r="B753" s="49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1"/>
      <c r="AZ753" s="4"/>
    </row>
    <row r="754" spans="1:52" s="1" customFormat="1" ht="15.75" thickTop="1">
      <c r="A754" s="9"/>
      <c r="B754" s="49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1"/>
      <c r="AZ754" s="4"/>
    </row>
    <row r="755" spans="1:52" s="1" customFormat="1" ht="15.75" thickTop="1">
      <c r="A755" s="9"/>
      <c r="B755" s="49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1"/>
      <c r="AZ755" s="4"/>
    </row>
    <row r="756" spans="1:52" s="1" customFormat="1" ht="15.75" thickTop="1">
      <c r="A756" s="9"/>
      <c r="B756" s="49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1"/>
      <c r="AZ756" s="4"/>
    </row>
    <row r="757" spans="1:52" s="1" customFormat="1" ht="15.75" thickTop="1">
      <c r="A757" s="9"/>
      <c r="B757" s="49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1"/>
      <c r="AZ757" s="4"/>
    </row>
    <row r="758" spans="1:52" s="1" customFormat="1" ht="15.75" thickTop="1">
      <c r="A758" s="9"/>
      <c r="B758" s="49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1"/>
      <c r="AZ758" s="4"/>
    </row>
    <row r="759" spans="1:52" s="1" customFormat="1" ht="15.75" thickTop="1">
      <c r="A759" s="9"/>
      <c r="B759" s="49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1"/>
      <c r="AZ759" s="4"/>
    </row>
    <row r="760" spans="1:52" s="1" customFormat="1" ht="15.75" thickTop="1">
      <c r="A760" s="9"/>
      <c r="B760" s="49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1"/>
      <c r="AZ760" s="4"/>
    </row>
    <row r="761" spans="1:52" s="1" customFormat="1" ht="15.75" thickTop="1">
      <c r="A761" s="9"/>
      <c r="B761" s="49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1"/>
      <c r="AZ761" s="4"/>
    </row>
    <row r="762" spans="1:52" s="1" customFormat="1" ht="15.75" thickTop="1">
      <c r="A762" s="9"/>
      <c r="B762" s="49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1"/>
      <c r="AZ762" s="4"/>
    </row>
    <row r="763" spans="1:52" s="1" customFormat="1" ht="15.75" thickTop="1">
      <c r="A763" s="9"/>
      <c r="B763" s="49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1"/>
      <c r="AZ763" s="4"/>
    </row>
    <row r="764" spans="1:52" s="1" customFormat="1" ht="15.75" thickTop="1">
      <c r="A764" s="9"/>
      <c r="B764" s="49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1"/>
      <c r="AZ764" s="4"/>
    </row>
    <row r="765" spans="1:52" s="1" customFormat="1" ht="15.75" thickTop="1">
      <c r="A765" s="9"/>
      <c r="B765" s="49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1"/>
      <c r="AZ765" s="4"/>
    </row>
    <row r="766" spans="1:52" s="1" customFormat="1" ht="15.75" thickTop="1">
      <c r="A766" s="9"/>
      <c r="B766" s="49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1"/>
      <c r="AZ766" s="4"/>
    </row>
    <row r="767" spans="1:52" s="1" customFormat="1" ht="15.75" thickTop="1">
      <c r="A767" s="9"/>
      <c r="B767" s="49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1"/>
      <c r="AZ767" s="4"/>
    </row>
    <row r="768" spans="1:52" s="1" customFormat="1" ht="15.75" thickTop="1">
      <c r="A768" s="9"/>
      <c r="B768" s="49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1"/>
      <c r="AZ768" s="4"/>
    </row>
    <row r="769" spans="1:52" s="1" customFormat="1" ht="15.75" thickTop="1">
      <c r="A769" s="9"/>
      <c r="B769" s="49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1"/>
      <c r="AZ769" s="4"/>
    </row>
    <row r="770" spans="1:52" s="1" customFormat="1" ht="15.75" thickTop="1">
      <c r="A770" s="9"/>
      <c r="B770" s="49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1"/>
      <c r="AZ770" s="4"/>
    </row>
    <row r="771" spans="1:52" s="1" customFormat="1" ht="15.75" thickTop="1">
      <c r="A771" s="9"/>
      <c r="B771" s="49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1"/>
      <c r="AZ771" s="4"/>
    </row>
    <row r="772" spans="1:52" s="1" customFormat="1" ht="15.75" thickTop="1">
      <c r="A772" s="9"/>
      <c r="B772" s="49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1"/>
      <c r="AZ772" s="4"/>
    </row>
    <row r="773" spans="1:52" s="1" customFormat="1" ht="15.75" thickTop="1">
      <c r="A773" s="9"/>
      <c r="B773" s="49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1"/>
      <c r="AZ773" s="4"/>
    </row>
    <row r="774" spans="1:52" s="1" customFormat="1" ht="15.75" thickTop="1">
      <c r="A774" s="9"/>
      <c r="B774" s="49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1"/>
      <c r="AZ774" s="4"/>
    </row>
    <row r="775" spans="1:52" s="1" customFormat="1" ht="15.75" thickTop="1">
      <c r="A775" s="9"/>
      <c r="B775" s="49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1"/>
      <c r="AZ775" s="4"/>
    </row>
    <row r="776" spans="1:52" s="1" customFormat="1" ht="15.75" thickTop="1">
      <c r="A776" s="9"/>
      <c r="B776" s="49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1"/>
      <c r="AZ776" s="4"/>
    </row>
    <row r="777" spans="1:52" s="1" customFormat="1" ht="15.75" thickTop="1">
      <c r="A777" s="9"/>
      <c r="B777" s="49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1"/>
      <c r="AZ777" s="4"/>
    </row>
    <row r="778" spans="1:52" s="1" customFormat="1" ht="15.75" thickTop="1">
      <c r="A778" s="9"/>
      <c r="B778" s="49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1"/>
      <c r="AZ778" s="4"/>
    </row>
    <row r="779" spans="1:52" s="1" customFormat="1" ht="15.75" thickTop="1">
      <c r="A779" s="9"/>
      <c r="B779" s="49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1"/>
      <c r="AZ779" s="4"/>
    </row>
    <row r="780" spans="1:52" s="1" customFormat="1" ht="15.75" thickTop="1">
      <c r="A780" s="9"/>
      <c r="B780" s="49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1"/>
      <c r="AZ780" s="4"/>
    </row>
    <row r="781" spans="1:52" s="1" customFormat="1" ht="15.75" thickTop="1">
      <c r="A781" s="9"/>
      <c r="B781" s="49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1"/>
      <c r="AZ781" s="4"/>
    </row>
    <row r="782" spans="1:52" s="1" customFormat="1" ht="15.75" thickTop="1">
      <c r="A782" s="9"/>
      <c r="B782" s="49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1"/>
      <c r="AZ782" s="4"/>
    </row>
    <row r="783" spans="1:52" s="1" customFormat="1" ht="15.75" thickTop="1">
      <c r="A783" s="9"/>
      <c r="B783" s="49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1"/>
      <c r="AZ783" s="4"/>
    </row>
    <row r="784" spans="1:52" s="1" customFormat="1" ht="15.75" thickTop="1">
      <c r="A784" s="9"/>
      <c r="B784" s="49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1"/>
      <c r="AZ784" s="4"/>
    </row>
    <row r="785" spans="1:52" s="1" customFormat="1" ht="15.75" thickTop="1">
      <c r="A785" s="9"/>
      <c r="B785" s="49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1"/>
      <c r="AZ785" s="4"/>
    </row>
    <row r="786" spans="1:52" s="1" customFormat="1" ht="15.75" thickTop="1">
      <c r="A786" s="9"/>
      <c r="B786" s="49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1"/>
      <c r="AZ786" s="4"/>
    </row>
    <row r="787" spans="1:52" s="1" customFormat="1" ht="15.75" thickTop="1">
      <c r="A787" s="9"/>
      <c r="B787" s="49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1"/>
      <c r="AZ787" s="4"/>
    </row>
    <row r="788" spans="1:52" s="1" customFormat="1" ht="15.75" thickTop="1">
      <c r="A788" s="9"/>
      <c r="B788" s="49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1"/>
      <c r="AZ788" s="4"/>
    </row>
    <row r="789" spans="1:52" s="1" customFormat="1" ht="15.75" thickTop="1">
      <c r="A789" s="9"/>
      <c r="B789" s="49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1"/>
      <c r="AZ789" s="4"/>
    </row>
    <row r="790" spans="1:52" s="1" customFormat="1" ht="15.75" thickTop="1">
      <c r="A790" s="9"/>
      <c r="B790" s="49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1"/>
      <c r="AZ790" s="4"/>
    </row>
    <row r="791" spans="1:52" s="1" customFormat="1" ht="15.75" thickTop="1">
      <c r="A791" s="9"/>
      <c r="B791" s="49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1"/>
      <c r="AZ791" s="4"/>
    </row>
    <row r="792" spans="1:52" s="1" customFormat="1" ht="15.75" thickTop="1">
      <c r="A792" s="9"/>
      <c r="B792" s="49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1"/>
      <c r="AZ792" s="4"/>
    </row>
    <row r="793" spans="1:52" s="1" customFormat="1" ht="15.75" thickTop="1">
      <c r="A793" s="9"/>
      <c r="B793" s="49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1"/>
      <c r="AZ793" s="4"/>
    </row>
    <row r="794" spans="1:52" s="1" customFormat="1" ht="15.75" thickTop="1">
      <c r="A794" s="9"/>
      <c r="B794" s="49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1"/>
      <c r="AZ794" s="4"/>
    </row>
    <row r="795" spans="1:52" s="1" customFormat="1" ht="15.75" thickTop="1">
      <c r="A795" s="9"/>
      <c r="B795" s="49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1"/>
      <c r="AZ795" s="4"/>
    </row>
    <row r="796" spans="1:52" s="1" customFormat="1" ht="15.75" thickTop="1">
      <c r="A796" s="9"/>
      <c r="B796" s="49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1"/>
      <c r="AZ796" s="4"/>
    </row>
    <row r="797" spans="1:52" s="1" customFormat="1" ht="15.75" thickTop="1">
      <c r="A797" s="9"/>
      <c r="B797" s="49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1"/>
      <c r="AZ797" s="4"/>
    </row>
    <row r="798" spans="1:52" s="1" customFormat="1" ht="15.75" thickTop="1">
      <c r="A798" s="9"/>
      <c r="B798" s="49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1"/>
      <c r="AZ798" s="4"/>
    </row>
    <row r="799" spans="1:52" s="1" customFormat="1" ht="15.75" thickTop="1">
      <c r="A799" s="9"/>
      <c r="B799" s="49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1"/>
      <c r="AZ799" s="4"/>
    </row>
    <row r="800" spans="1:52" s="1" customFormat="1" ht="15.75" thickTop="1">
      <c r="A800" s="9"/>
      <c r="B800" s="49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1"/>
      <c r="AZ800" s="4"/>
    </row>
    <row r="801" spans="1:52" s="1" customFormat="1" ht="15.75" thickTop="1">
      <c r="A801" s="9"/>
      <c r="B801" s="49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1"/>
      <c r="AZ801" s="4"/>
    </row>
    <row r="802" spans="1:52" s="1" customFormat="1" ht="15.75" thickTop="1">
      <c r="A802" s="9"/>
      <c r="B802" s="49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1"/>
      <c r="AZ802" s="4"/>
    </row>
    <row r="803" spans="1:52" s="1" customFormat="1" ht="15.75" thickTop="1">
      <c r="A803" s="9"/>
      <c r="B803" s="49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1"/>
      <c r="AZ803" s="4"/>
    </row>
    <row r="804" spans="1:52" s="1" customFormat="1" ht="15.75" thickTop="1">
      <c r="A804" s="9"/>
      <c r="B804" s="49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1"/>
      <c r="AZ804" s="4"/>
    </row>
    <row r="805" spans="1:52" s="1" customFormat="1" ht="15.75" thickTop="1">
      <c r="A805" s="9"/>
      <c r="B805" s="49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1"/>
      <c r="AZ805" s="4"/>
    </row>
    <row r="806" spans="1:52" s="1" customFormat="1" ht="15.75" thickTop="1">
      <c r="A806" s="9"/>
      <c r="B806" s="49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1"/>
      <c r="AZ806" s="4"/>
    </row>
    <row r="807" spans="1:52" s="1" customFormat="1" ht="15.75" thickTop="1">
      <c r="A807" s="9"/>
      <c r="B807" s="49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1"/>
      <c r="AZ807" s="4"/>
    </row>
    <row r="808" spans="1:52" s="1" customFormat="1" ht="15.75" thickTop="1">
      <c r="A808" s="9"/>
      <c r="B808" s="49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1"/>
      <c r="AZ808" s="4"/>
    </row>
    <row r="809" spans="1:52" s="1" customFormat="1" ht="15.75" thickTop="1">
      <c r="A809" s="9"/>
      <c r="B809" s="49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1"/>
      <c r="AZ809" s="4"/>
    </row>
    <row r="810" spans="1:52" s="1" customFormat="1" ht="15.75" thickTop="1">
      <c r="A810" s="9"/>
      <c r="B810" s="49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1"/>
      <c r="AZ810" s="4"/>
    </row>
    <row r="811" spans="1:52" s="1" customFormat="1" ht="15.75" thickTop="1">
      <c r="A811" s="9"/>
      <c r="B811" s="49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1"/>
      <c r="AZ811" s="4"/>
    </row>
    <row r="812" spans="1:52" s="1" customFormat="1" ht="15.75" thickTop="1">
      <c r="A812" s="9"/>
      <c r="B812" s="49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1"/>
      <c r="AZ812" s="4"/>
    </row>
    <row r="813" spans="1:52" s="1" customFormat="1" ht="15.75" thickTop="1">
      <c r="A813" s="9"/>
      <c r="B813" s="49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1"/>
      <c r="AZ813" s="4"/>
    </row>
    <row r="814" spans="1:52" s="1" customFormat="1" ht="15.75" thickTop="1">
      <c r="A814" s="9"/>
      <c r="B814" s="49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1"/>
      <c r="AZ814" s="4"/>
    </row>
    <row r="815" spans="1:52" s="1" customFormat="1" ht="15.75" thickTop="1">
      <c r="A815" s="9"/>
      <c r="B815" s="49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1"/>
      <c r="AZ815" s="4"/>
    </row>
    <row r="816" spans="1:52" s="1" customFormat="1" ht="15.75" thickTop="1">
      <c r="A816" s="9"/>
      <c r="B816" s="49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1"/>
      <c r="AZ816" s="4"/>
    </row>
    <row r="817" spans="1:52" s="1" customFormat="1" ht="15.75" thickTop="1">
      <c r="A817" s="9"/>
      <c r="B817" s="49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1"/>
      <c r="AZ817" s="4"/>
    </row>
    <row r="818" spans="1:52" s="1" customFormat="1" ht="15.75" thickTop="1">
      <c r="A818" s="9"/>
      <c r="B818" s="49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1"/>
      <c r="AZ818" s="4"/>
    </row>
    <row r="819" spans="1:52" s="1" customFormat="1" ht="15.75" thickTop="1">
      <c r="A819" s="9"/>
      <c r="B819" s="49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1"/>
      <c r="AZ819" s="4"/>
    </row>
    <row r="820" spans="1:52" s="1" customFormat="1" ht="15.75" thickTop="1">
      <c r="A820" s="9"/>
      <c r="B820" s="49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1"/>
      <c r="AZ820" s="4"/>
    </row>
    <row r="821" spans="1:52" s="1" customFormat="1" ht="15.75" thickTop="1">
      <c r="A821" s="9"/>
      <c r="B821" s="49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1"/>
      <c r="AZ821" s="4"/>
    </row>
    <row r="822" spans="1:52" s="1" customFormat="1" ht="15.75" thickTop="1">
      <c r="A822" s="9"/>
      <c r="B822" s="49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1"/>
      <c r="AZ822" s="4"/>
    </row>
    <row r="823" spans="1:52" s="1" customFormat="1" ht="15.75" thickTop="1">
      <c r="A823" s="9"/>
      <c r="B823" s="49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1"/>
      <c r="AZ823" s="4"/>
    </row>
    <row r="824" spans="1:52" s="1" customFormat="1" ht="15.75" thickTop="1">
      <c r="A824" s="9"/>
      <c r="B824" s="49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1"/>
      <c r="AZ824" s="4"/>
    </row>
    <row r="825" spans="1:52" s="1" customFormat="1" ht="15.75" thickTop="1">
      <c r="A825" s="9"/>
      <c r="B825" s="49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1"/>
      <c r="AZ825" s="4"/>
    </row>
    <row r="826" spans="1:52" s="1" customFormat="1" ht="15.75" thickTop="1">
      <c r="A826" s="9"/>
      <c r="B826" s="49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1"/>
      <c r="AZ826" s="4"/>
    </row>
    <row r="827" spans="1:52" s="1" customFormat="1" ht="15.75" thickTop="1">
      <c r="A827" s="9"/>
      <c r="B827" s="49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1"/>
      <c r="AZ827" s="4"/>
    </row>
    <row r="828" spans="1:52" s="1" customFormat="1" ht="15.75" thickTop="1">
      <c r="A828" s="9"/>
      <c r="B828" s="49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1"/>
      <c r="AZ828" s="4"/>
    </row>
    <row r="829" spans="1:52" s="1" customFormat="1" ht="15.75" thickTop="1">
      <c r="A829" s="9"/>
      <c r="B829" s="49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1"/>
      <c r="AZ829" s="4"/>
    </row>
    <row r="830" spans="1:52" s="1" customFormat="1" ht="15.75" thickTop="1">
      <c r="A830" s="9"/>
      <c r="B830" s="49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1"/>
      <c r="AZ830" s="4"/>
    </row>
    <row r="831" spans="1:52" s="1" customFormat="1" ht="15.75" thickTop="1">
      <c r="A831" s="9"/>
      <c r="B831" s="49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1"/>
      <c r="AZ831" s="4"/>
    </row>
    <row r="832" spans="1:52" s="1" customFormat="1" ht="15.75" thickTop="1">
      <c r="A832" s="9"/>
      <c r="B832" s="49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1"/>
      <c r="AZ832" s="4"/>
    </row>
    <row r="833" spans="1:52" s="1" customFormat="1" ht="15.75" thickTop="1">
      <c r="A833" s="9"/>
      <c r="B833" s="49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1"/>
      <c r="AZ833" s="4"/>
    </row>
    <row r="834" spans="1:52" s="1" customFormat="1" ht="15.75" thickTop="1">
      <c r="A834" s="9"/>
      <c r="B834" s="49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1"/>
      <c r="AZ834" s="4"/>
    </row>
    <row r="835" spans="1:52" s="1" customFormat="1" ht="15.75" thickTop="1">
      <c r="A835" s="9"/>
      <c r="B835" s="49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1"/>
      <c r="AZ835" s="4"/>
    </row>
    <row r="836" spans="1:52" s="1" customFormat="1" ht="15.75" thickTop="1">
      <c r="A836" s="9"/>
      <c r="B836" s="49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1"/>
      <c r="AZ836" s="4"/>
    </row>
    <row r="837" spans="1:52" s="1" customFormat="1" ht="15.75" thickTop="1">
      <c r="A837" s="9"/>
      <c r="B837" s="49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1"/>
      <c r="AZ837" s="4"/>
    </row>
    <row r="838" spans="1:52" s="1" customFormat="1" ht="15.75" thickTop="1">
      <c r="A838" s="9"/>
      <c r="B838" s="49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1"/>
      <c r="AZ838" s="4"/>
    </row>
    <row r="839" spans="1:52" s="1" customFormat="1" ht="15.75" thickTop="1">
      <c r="A839" s="9"/>
      <c r="B839" s="49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1"/>
      <c r="AZ839" s="4"/>
    </row>
    <row r="840" spans="1:52" s="1" customFormat="1" ht="15.75" thickTop="1">
      <c r="A840" s="9"/>
      <c r="B840" s="49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1"/>
      <c r="AZ840" s="4"/>
    </row>
    <row r="841" spans="1:52" s="1" customFormat="1" ht="15.75" thickTop="1">
      <c r="A841" s="9"/>
      <c r="B841" s="49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1"/>
      <c r="AZ841" s="4"/>
    </row>
    <row r="842" spans="1:52" s="1" customFormat="1" ht="15.75" thickTop="1">
      <c r="A842" s="9"/>
      <c r="B842" s="49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1"/>
      <c r="AZ842" s="4"/>
    </row>
    <row r="843" spans="1:52" s="1" customFormat="1" ht="15.75" thickTop="1">
      <c r="A843" s="9"/>
      <c r="B843" s="49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1"/>
      <c r="AZ843" s="4"/>
    </row>
    <row r="844" spans="1:52" s="1" customFormat="1" ht="15.75" thickTop="1">
      <c r="A844" s="9"/>
      <c r="B844" s="49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1"/>
      <c r="AZ844" s="4"/>
    </row>
    <row r="845" spans="1:52" s="1" customFormat="1" ht="15.75" thickTop="1">
      <c r="A845" s="9"/>
      <c r="B845" s="49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1"/>
      <c r="AZ845" s="4"/>
    </row>
    <row r="846" spans="1:52" s="1" customFormat="1" ht="15.75" thickTop="1">
      <c r="A846" s="9"/>
      <c r="B846" s="49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1"/>
      <c r="AZ846" s="4"/>
    </row>
    <row r="847" spans="1:52" s="1" customFormat="1" ht="15.75" thickTop="1">
      <c r="A847" s="9"/>
      <c r="B847" s="49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1"/>
      <c r="AZ847" s="4"/>
    </row>
    <row r="848" spans="1:52" s="1" customFormat="1" ht="15.75" thickTop="1">
      <c r="A848" s="9"/>
      <c r="B848" s="49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1"/>
      <c r="AZ848" s="4"/>
    </row>
    <row r="849" spans="1:52" s="1" customFormat="1" ht="15.75" thickTop="1">
      <c r="A849" s="9"/>
      <c r="B849" s="49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1"/>
      <c r="AZ849" s="4"/>
    </row>
    <row r="850" spans="1:52" s="1" customFormat="1" ht="15.75" thickTop="1">
      <c r="A850" s="9"/>
      <c r="B850" s="49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1"/>
      <c r="AZ850" s="4"/>
    </row>
    <row r="851" spans="1:52" s="1" customFormat="1" ht="15.75" thickTop="1">
      <c r="A851" s="9"/>
      <c r="B851" s="49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1"/>
      <c r="AZ851" s="4"/>
    </row>
    <row r="852" spans="1:52" s="1" customFormat="1" ht="15.75" thickTop="1">
      <c r="A852" s="9"/>
      <c r="B852" s="49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1"/>
      <c r="AZ852" s="4"/>
    </row>
    <row r="853" spans="1:52" s="1" customFormat="1" ht="15.75" thickTop="1">
      <c r="A853" s="9"/>
      <c r="B853" s="49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1"/>
      <c r="AZ853" s="4"/>
    </row>
    <row r="854" spans="1:52" s="1" customFormat="1" ht="15.75" thickTop="1">
      <c r="A854" s="9"/>
      <c r="B854" s="49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1"/>
      <c r="AZ854" s="4"/>
    </row>
    <row r="855" spans="1:52" s="1" customFormat="1" ht="15.75" thickTop="1">
      <c r="A855" s="9"/>
      <c r="B855" s="49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1"/>
      <c r="AZ855" s="4"/>
    </row>
    <row r="856" spans="1:52" s="1" customFormat="1" ht="15.75" thickTop="1">
      <c r="A856" s="9"/>
      <c r="B856" s="49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1"/>
      <c r="AZ856" s="4"/>
    </row>
    <row r="857" spans="1:52" s="1" customFormat="1" ht="15.75" thickTop="1">
      <c r="A857" s="9"/>
      <c r="B857" s="49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1"/>
      <c r="AZ857" s="4"/>
    </row>
    <row r="858" spans="1:52" s="1" customFormat="1" ht="15.75" thickTop="1">
      <c r="A858" s="9"/>
      <c r="B858" s="49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1"/>
      <c r="AZ858" s="4"/>
    </row>
    <row r="859" spans="1:52" s="1" customFormat="1" ht="15.75" thickTop="1">
      <c r="A859" s="9"/>
      <c r="B859" s="49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1"/>
      <c r="AZ859" s="4"/>
    </row>
    <row r="860" spans="1:52" s="1" customFormat="1" ht="15.75" thickTop="1">
      <c r="A860" s="9"/>
      <c r="B860" s="49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1"/>
      <c r="AZ860" s="4"/>
    </row>
    <row r="861" spans="1:52" s="1" customFormat="1" ht="15.75" thickTop="1">
      <c r="A861" s="9"/>
      <c r="B861" s="49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1"/>
      <c r="AZ861" s="4"/>
    </row>
    <row r="862" spans="1:52" s="1" customFormat="1" ht="15.75" thickTop="1">
      <c r="A862" s="9"/>
      <c r="B862" s="49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1"/>
      <c r="AZ862" s="4"/>
    </row>
    <row r="863" spans="1:52" s="1" customFormat="1" ht="15.75" thickTop="1">
      <c r="A863" s="9"/>
      <c r="B863" s="49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1"/>
      <c r="AZ863" s="4"/>
    </row>
    <row r="864" spans="1:52" s="1" customFormat="1" ht="15.75" thickTop="1">
      <c r="A864" s="9"/>
      <c r="B864" s="49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1"/>
      <c r="AZ864" s="4"/>
    </row>
    <row r="865" spans="1:52" s="1" customFormat="1" ht="15.75" thickTop="1">
      <c r="A865" s="9"/>
      <c r="B865" s="49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1"/>
      <c r="AZ865" s="4"/>
    </row>
    <row r="866" spans="1:52" s="1" customFormat="1" ht="15.75" thickTop="1">
      <c r="A866" s="9"/>
      <c r="B866" s="49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1"/>
      <c r="AZ866" s="4"/>
    </row>
    <row r="867" spans="1:52" s="1" customFormat="1" ht="15.75" thickTop="1">
      <c r="A867" s="9"/>
      <c r="B867" s="49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1"/>
      <c r="AZ867" s="4"/>
    </row>
    <row r="868" spans="1:52" s="1" customFormat="1" ht="15.75" thickTop="1">
      <c r="A868" s="9"/>
      <c r="B868" s="49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1"/>
      <c r="AZ868" s="4"/>
    </row>
    <row r="869" spans="1:52" s="1" customFormat="1" ht="15.75" thickTop="1">
      <c r="A869" s="9"/>
      <c r="B869" s="49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1"/>
      <c r="AZ869" s="4"/>
    </row>
    <row r="870" spans="1:52" s="1" customFormat="1" ht="15.75" thickTop="1">
      <c r="A870" s="9"/>
      <c r="B870" s="49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1"/>
      <c r="AZ870" s="4"/>
    </row>
    <row r="871" spans="1:52" s="1" customFormat="1" ht="15.75" thickTop="1">
      <c r="A871" s="9"/>
      <c r="B871" s="49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1"/>
      <c r="AZ871" s="4"/>
    </row>
    <row r="872" spans="1:52" s="1" customFormat="1" ht="15.75" thickTop="1">
      <c r="A872" s="9"/>
      <c r="B872" s="49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1"/>
      <c r="AZ872" s="4"/>
    </row>
    <row r="873" spans="1:52" s="1" customFormat="1" ht="15.75" thickTop="1">
      <c r="A873" s="9"/>
      <c r="B873" s="49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1"/>
      <c r="AZ873" s="4"/>
    </row>
    <row r="874" spans="1:52" s="1" customFormat="1" ht="15.75" thickTop="1">
      <c r="A874" s="9"/>
      <c r="B874" s="49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1"/>
      <c r="AZ874" s="4"/>
    </row>
    <row r="875" spans="1:52" s="1" customFormat="1" ht="15.75" thickTop="1">
      <c r="A875" s="9"/>
      <c r="B875" s="49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1"/>
      <c r="AZ875" s="4"/>
    </row>
    <row r="876" spans="1:52" s="1" customFormat="1" ht="15.75" thickTop="1">
      <c r="A876" s="9"/>
      <c r="B876" s="49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1"/>
      <c r="AZ876" s="4"/>
    </row>
    <row r="877" spans="1:52" s="1" customFormat="1" ht="15.75" thickTop="1">
      <c r="A877" s="9"/>
      <c r="B877" s="49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1"/>
      <c r="AZ877" s="4"/>
    </row>
    <row r="878" spans="1:52" s="1" customFormat="1" ht="15.75" thickTop="1">
      <c r="A878" s="9"/>
      <c r="B878" s="49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1"/>
      <c r="AZ878" s="4"/>
    </row>
    <row r="879" spans="1:52" s="1" customFormat="1" ht="15.75" thickTop="1">
      <c r="A879" s="9"/>
      <c r="B879" s="49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1"/>
      <c r="AZ879" s="4"/>
    </row>
    <row r="880" spans="1:52" s="1" customFormat="1" ht="15.75" thickTop="1">
      <c r="A880" s="9"/>
      <c r="B880" s="49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1"/>
      <c r="AZ880" s="4"/>
    </row>
    <row r="881" spans="1:52" s="1" customFormat="1" ht="15.75" thickTop="1">
      <c r="A881" s="9"/>
      <c r="B881" s="49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1"/>
      <c r="AZ881" s="4"/>
    </row>
    <row r="882" spans="1:52" s="1" customFormat="1" ht="15.75" thickTop="1">
      <c r="A882" s="9"/>
      <c r="B882" s="49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1"/>
      <c r="AZ882" s="4"/>
    </row>
    <row r="883" spans="1:52" s="1" customFormat="1" ht="15.75" thickTop="1">
      <c r="A883" s="9"/>
      <c r="B883" s="49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1"/>
      <c r="AZ883" s="4"/>
    </row>
    <row r="884" spans="1:52" s="1" customFormat="1" ht="15.75" thickTop="1">
      <c r="A884" s="9"/>
      <c r="B884" s="49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1"/>
      <c r="AZ884" s="4"/>
    </row>
    <row r="885" spans="1:52" s="1" customFormat="1" ht="15.75" thickTop="1">
      <c r="A885" s="9"/>
      <c r="B885" s="49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1"/>
      <c r="AZ885" s="4"/>
    </row>
    <row r="886" spans="1:52" s="1" customFormat="1" ht="15.75" thickTop="1">
      <c r="A886" s="9"/>
      <c r="B886" s="49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1"/>
      <c r="AZ886" s="4"/>
    </row>
    <row r="887" spans="1:52" s="1" customFormat="1" ht="15.75" thickTop="1">
      <c r="A887" s="9"/>
      <c r="B887" s="49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1"/>
      <c r="AZ887" s="4"/>
    </row>
    <row r="888" spans="1:52" s="1" customFormat="1" ht="15.75" thickTop="1">
      <c r="A888" s="9"/>
      <c r="B888" s="49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1"/>
      <c r="AZ888" s="4"/>
    </row>
    <row r="889" spans="1:52" s="1" customFormat="1" ht="15.75" thickTop="1">
      <c r="A889" s="9"/>
      <c r="B889" s="49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1"/>
      <c r="AZ889" s="4"/>
    </row>
    <row r="890" spans="1:52" s="1" customFormat="1" ht="15.75" thickTop="1">
      <c r="A890" s="9"/>
      <c r="B890" s="49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1"/>
      <c r="AZ890" s="4"/>
    </row>
    <row r="891" spans="1:52" s="1" customFormat="1" ht="15.75" thickTop="1">
      <c r="A891" s="9"/>
      <c r="B891" s="49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1"/>
      <c r="AZ891" s="4"/>
    </row>
    <row r="892" spans="1:52" s="1" customFormat="1" ht="15.75" thickTop="1">
      <c r="A892" s="9"/>
      <c r="B892" s="49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1"/>
      <c r="AZ892" s="4"/>
    </row>
    <row r="893" spans="1:52" s="1" customFormat="1" ht="15.75" thickTop="1">
      <c r="A893" s="9"/>
      <c r="B893" s="49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1"/>
      <c r="AZ893" s="4"/>
    </row>
    <row r="894" spans="1:52" s="1" customFormat="1" ht="15.75" thickTop="1">
      <c r="A894" s="9"/>
      <c r="B894" s="49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1"/>
      <c r="AZ894" s="4"/>
    </row>
    <row r="895" spans="1:52" s="1" customFormat="1" ht="15.75" thickTop="1">
      <c r="A895" s="9"/>
      <c r="B895" s="49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1"/>
      <c r="AZ895" s="4"/>
    </row>
    <row r="896" spans="1:52" s="1" customFormat="1" ht="15.75" thickTop="1">
      <c r="A896" s="9"/>
      <c r="B896" s="49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1"/>
      <c r="AZ896" s="4"/>
    </row>
    <row r="897" spans="1:52" s="1" customFormat="1" ht="15.75" thickTop="1">
      <c r="A897" s="9"/>
      <c r="B897" s="49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1"/>
      <c r="AZ897" s="4"/>
    </row>
    <row r="898" spans="1:52" s="1" customFormat="1" ht="15.75" thickTop="1">
      <c r="A898" s="9"/>
      <c r="B898" s="49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1"/>
      <c r="AZ898" s="4"/>
    </row>
    <row r="899" spans="1:52" s="1" customFormat="1" ht="15.75" thickTop="1">
      <c r="A899" s="9"/>
      <c r="B899" s="49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1"/>
      <c r="AZ899" s="4"/>
    </row>
    <row r="900" spans="1:52" s="1" customFormat="1" ht="15.75" thickTop="1">
      <c r="A900" s="9"/>
      <c r="B900" s="49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1"/>
      <c r="AZ900" s="4"/>
    </row>
    <row r="901" spans="1:52" s="1" customFormat="1" ht="15.75" thickTop="1">
      <c r="A901" s="9"/>
      <c r="B901" s="49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1"/>
      <c r="AZ901" s="4"/>
    </row>
    <row r="902" spans="1:52" s="1" customFormat="1" ht="15.75" thickTop="1">
      <c r="A902" s="9"/>
      <c r="B902" s="49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1"/>
      <c r="AZ902" s="4"/>
    </row>
    <row r="903" spans="1:52" s="1" customFormat="1" ht="15.75" thickTop="1">
      <c r="A903" s="9"/>
      <c r="B903" s="49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1"/>
      <c r="AZ903" s="4"/>
    </row>
    <row r="904" spans="1:52" s="1" customFormat="1" ht="15.75" thickTop="1">
      <c r="A904" s="9"/>
      <c r="B904" s="49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1"/>
      <c r="AZ904" s="4"/>
    </row>
    <row r="905" spans="1:52" s="1" customFormat="1" ht="15.75" thickTop="1">
      <c r="A905" s="9"/>
      <c r="B905" s="49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1"/>
      <c r="AZ905" s="4"/>
    </row>
    <row r="906" spans="1:52" s="1" customFormat="1" ht="15.75" thickTop="1">
      <c r="A906" s="9"/>
      <c r="B906" s="49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1"/>
      <c r="AZ906" s="4"/>
    </row>
    <row r="907" spans="1:52" s="1" customFormat="1" ht="15.75" thickTop="1">
      <c r="A907" s="9"/>
      <c r="B907" s="49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1"/>
      <c r="AZ907" s="4"/>
    </row>
    <row r="908" spans="1:52" s="1" customFormat="1" ht="15.75" thickTop="1">
      <c r="A908" s="9"/>
      <c r="B908" s="49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1"/>
      <c r="AZ908" s="4"/>
    </row>
    <row r="909" spans="1:52" s="1" customFormat="1" ht="15.75" thickTop="1">
      <c r="A909" s="9"/>
      <c r="B909" s="49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1"/>
      <c r="AZ909" s="4"/>
    </row>
    <row r="910" spans="1:52" s="1" customFormat="1" ht="15.75" thickTop="1">
      <c r="A910" s="9"/>
      <c r="B910" s="49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1"/>
      <c r="AZ910" s="4"/>
    </row>
    <row r="911" spans="1:52" s="1" customFormat="1" ht="15.75" thickTop="1">
      <c r="A911" s="9"/>
      <c r="B911" s="49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1"/>
      <c r="AZ911" s="4"/>
    </row>
    <row r="912" spans="1:52" s="1" customFormat="1" ht="15.75" thickTop="1">
      <c r="A912" s="9"/>
      <c r="B912" s="49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1"/>
      <c r="AZ912" s="4"/>
    </row>
    <row r="913" spans="1:52" s="1" customFormat="1" ht="15.75" thickTop="1">
      <c r="A913" s="9"/>
      <c r="B913" s="49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1"/>
      <c r="AZ913" s="4"/>
    </row>
    <row r="914" spans="1:52" s="1" customFormat="1" ht="15.75" thickTop="1">
      <c r="A914" s="9"/>
      <c r="B914" s="49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1"/>
      <c r="AZ914" s="4"/>
    </row>
    <row r="915" spans="1:52" s="1" customFormat="1" ht="15.75" thickTop="1">
      <c r="A915" s="9"/>
      <c r="B915" s="49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1"/>
      <c r="AZ915" s="4"/>
    </row>
    <row r="916" spans="1:52" s="1" customFormat="1" ht="15.75" thickTop="1">
      <c r="A916" s="9"/>
      <c r="B916" s="49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1"/>
      <c r="AZ916" s="4"/>
    </row>
    <row r="917" spans="1:52" s="1" customFormat="1" ht="15.75" thickTop="1">
      <c r="A917" s="9"/>
      <c r="B917" s="49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1"/>
      <c r="AZ917" s="4"/>
    </row>
    <row r="918" spans="1:52" s="1" customFormat="1" ht="15.75" thickTop="1">
      <c r="A918" s="9"/>
      <c r="B918" s="49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1"/>
      <c r="AZ918" s="4"/>
    </row>
    <row r="919" spans="1:52" s="1" customFormat="1" ht="15.75" thickTop="1">
      <c r="A919" s="9"/>
      <c r="B919" s="49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1"/>
      <c r="AZ919" s="4"/>
    </row>
    <row r="920" spans="1:52" s="1" customFormat="1" ht="15.75" thickTop="1">
      <c r="A920" s="9"/>
      <c r="B920" s="49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1"/>
      <c r="AZ920" s="4"/>
    </row>
    <row r="921" spans="1:52" s="1" customFormat="1" ht="15.75" thickTop="1">
      <c r="A921" s="9"/>
      <c r="B921" s="49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1"/>
      <c r="AZ921" s="4"/>
    </row>
    <row r="922" spans="1:52" s="1" customFormat="1" ht="15.75" thickTop="1">
      <c r="A922" s="9"/>
      <c r="B922" s="49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1"/>
      <c r="AZ922" s="4"/>
    </row>
    <row r="923" spans="1:52" s="1" customFormat="1" ht="15.75" thickTop="1">
      <c r="A923" s="9"/>
      <c r="B923" s="49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1"/>
      <c r="AZ923" s="4"/>
    </row>
    <row r="924" spans="1:52" s="1" customFormat="1" ht="15.75" thickTop="1">
      <c r="A924" s="9"/>
      <c r="B924" s="49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1"/>
      <c r="AZ924" s="4"/>
    </row>
    <row r="925" spans="1:52" s="1" customFormat="1" ht="15.75" thickTop="1">
      <c r="A925" s="9"/>
      <c r="B925" s="49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1"/>
      <c r="AZ925" s="4"/>
    </row>
    <row r="926" spans="1:52" s="1" customFormat="1" ht="15.75" thickTop="1">
      <c r="A926" s="9"/>
      <c r="B926" s="49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1"/>
      <c r="AZ926" s="4"/>
    </row>
    <row r="927" spans="1:52" s="1" customFormat="1" ht="15.75" thickTop="1">
      <c r="A927" s="9"/>
      <c r="B927" s="49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1"/>
      <c r="AZ927" s="4"/>
    </row>
    <row r="928" spans="1:52" s="1" customFormat="1" ht="15.75" thickTop="1">
      <c r="A928" s="9"/>
      <c r="B928" s="49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1"/>
      <c r="AZ928" s="4"/>
    </row>
    <row r="929" spans="1:52" s="1" customFormat="1" ht="15.75" thickTop="1">
      <c r="A929" s="9"/>
      <c r="B929" s="49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1"/>
      <c r="AZ929" s="4"/>
    </row>
    <row r="930" spans="1:52" s="1" customFormat="1" ht="15.75" thickTop="1">
      <c r="A930" s="9"/>
      <c r="B930" s="49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1"/>
      <c r="AZ930" s="4"/>
    </row>
    <row r="931" spans="1:52" s="1" customFormat="1" ht="15.75" thickTop="1">
      <c r="A931" s="9"/>
      <c r="B931" s="49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1"/>
      <c r="AZ931" s="4"/>
    </row>
    <row r="932" spans="1:52" s="1" customFormat="1" ht="15.75" thickTop="1">
      <c r="A932" s="9"/>
      <c r="B932" s="49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1"/>
      <c r="AZ932" s="4"/>
    </row>
    <row r="933" spans="1:52" s="1" customFormat="1" ht="15.75" thickTop="1">
      <c r="A933" s="9"/>
      <c r="B933" s="49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1"/>
      <c r="AZ933" s="4"/>
    </row>
    <row r="934" spans="1:52" s="1" customFormat="1" ht="15.75" thickTop="1">
      <c r="A934" s="9"/>
      <c r="B934" s="49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1"/>
      <c r="AZ934" s="4"/>
    </row>
    <row r="935" spans="1:52" s="1" customFormat="1" ht="15.75" thickTop="1">
      <c r="A935" s="9"/>
      <c r="B935" s="49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1"/>
      <c r="AZ935" s="4"/>
    </row>
    <row r="936" spans="1:52" s="1" customFormat="1" ht="15.75" thickTop="1">
      <c r="A936" s="9"/>
      <c r="B936" s="49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1"/>
      <c r="AZ936" s="4"/>
    </row>
    <row r="937" spans="1:52" s="1" customFormat="1" ht="15.75" thickTop="1">
      <c r="A937" s="9"/>
      <c r="B937" s="49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1"/>
      <c r="AZ937" s="4"/>
    </row>
    <row r="938" spans="1:52" s="1" customFormat="1" ht="15.75" thickTop="1">
      <c r="A938" s="9"/>
      <c r="B938" s="49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1"/>
      <c r="AZ938" s="4"/>
    </row>
    <row r="939" spans="1:52" s="1" customFormat="1" ht="15.75" thickTop="1">
      <c r="A939" s="9"/>
      <c r="B939" s="49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1"/>
      <c r="AZ939" s="4"/>
    </row>
    <row r="940" spans="1:52" s="1" customFormat="1" ht="15.75" thickTop="1">
      <c r="A940" s="9"/>
      <c r="B940" s="49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1"/>
      <c r="AZ940" s="4"/>
    </row>
    <row r="941" spans="1:52" s="1" customFormat="1" ht="15.75" thickTop="1">
      <c r="A941" s="9"/>
      <c r="B941" s="49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1"/>
      <c r="AZ941" s="4"/>
    </row>
    <row r="942" spans="1:52" s="1" customFormat="1" ht="15.75" thickTop="1">
      <c r="A942" s="9"/>
      <c r="B942" s="49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1"/>
      <c r="AZ942" s="4"/>
    </row>
    <row r="943" spans="1:52" s="1" customFormat="1" ht="15.75" thickTop="1">
      <c r="A943" s="9"/>
      <c r="B943" s="49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0"/>
      <c r="AX943" s="50"/>
      <c r="AY943" s="51"/>
      <c r="AZ943" s="4"/>
    </row>
    <row r="944" spans="1:52" s="1" customFormat="1" ht="15.75" thickTop="1">
      <c r="A944" s="9"/>
      <c r="B944" s="49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1"/>
      <c r="AZ944" s="4"/>
    </row>
    <row r="945" spans="1:52" s="1" customFormat="1" ht="15.75" thickTop="1">
      <c r="A945" s="9"/>
      <c r="B945" s="49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1"/>
      <c r="AZ945" s="4"/>
    </row>
    <row r="946" spans="1:52" s="1" customFormat="1" ht="15.75" thickTop="1">
      <c r="A946" s="9"/>
      <c r="B946" s="49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1"/>
      <c r="AZ946" s="4"/>
    </row>
    <row r="947" spans="1:52" s="1" customFormat="1" ht="15.75" thickTop="1">
      <c r="A947" s="9"/>
      <c r="B947" s="49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1"/>
      <c r="AZ947" s="4"/>
    </row>
    <row r="948" spans="1:52" s="1" customFormat="1" ht="15.75" thickTop="1">
      <c r="A948" s="9"/>
      <c r="B948" s="49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1"/>
      <c r="AZ948" s="4"/>
    </row>
    <row r="949" spans="1:52" s="1" customFormat="1" ht="15.75" thickTop="1">
      <c r="A949" s="9"/>
      <c r="B949" s="49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1"/>
      <c r="AZ949" s="4"/>
    </row>
    <row r="950" spans="1:52" s="1" customFormat="1" ht="15.75" thickTop="1">
      <c r="A950" s="9"/>
      <c r="B950" s="49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1"/>
      <c r="AZ950" s="4"/>
    </row>
    <row r="951" spans="1:52" s="1" customFormat="1" ht="15.75" thickTop="1">
      <c r="A951" s="9"/>
      <c r="B951" s="49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1"/>
      <c r="AZ951" s="4"/>
    </row>
    <row r="952" spans="1:52" s="1" customFormat="1" ht="15.75" thickTop="1">
      <c r="A952" s="9"/>
      <c r="B952" s="49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1"/>
      <c r="AZ952" s="4"/>
    </row>
    <row r="953" spans="1:52" s="1" customFormat="1" ht="15.75" thickTop="1">
      <c r="A953" s="9"/>
      <c r="B953" s="49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1"/>
      <c r="AZ953" s="4"/>
    </row>
    <row r="954" spans="1:52" s="1" customFormat="1" ht="15.75" thickTop="1">
      <c r="A954" s="9"/>
      <c r="B954" s="49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1"/>
      <c r="AZ954" s="4"/>
    </row>
    <row r="955" spans="1:52" s="1" customFormat="1" ht="15.75" thickTop="1">
      <c r="A955" s="9"/>
      <c r="B955" s="49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1"/>
      <c r="AZ955" s="4"/>
    </row>
    <row r="956" spans="1:52" s="1" customFormat="1" ht="15.75" thickTop="1">
      <c r="A956" s="9"/>
      <c r="B956" s="49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1"/>
      <c r="AZ956" s="4"/>
    </row>
    <row r="957" spans="1:52" s="1" customFormat="1" ht="15.75" thickTop="1">
      <c r="A957" s="9"/>
      <c r="B957" s="49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1"/>
      <c r="AZ957" s="4"/>
    </row>
    <row r="958" spans="1:52" s="1" customFormat="1" ht="15.75" thickTop="1">
      <c r="A958" s="9"/>
      <c r="B958" s="49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1"/>
      <c r="AZ958" s="4"/>
    </row>
    <row r="959" spans="1:52" s="1" customFormat="1" ht="15.75" thickTop="1">
      <c r="A959" s="9"/>
      <c r="B959" s="49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1"/>
      <c r="AZ959" s="4"/>
    </row>
    <row r="960" spans="1:52" s="1" customFormat="1" ht="15.75" thickTop="1">
      <c r="A960" s="9"/>
      <c r="B960" s="49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1"/>
      <c r="AZ960" s="4"/>
    </row>
    <row r="961" spans="1:52" s="1" customFormat="1" ht="15.75" thickTop="1">
      <c r="A961" s="9"/>
      <c r="B961" s="49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1"/>
      <c r="AZ961" s="4"/>
    </row>
    <row r="962" spans="1:52" s="1" customFormat="1" ht="15.75" thickTop="1">
      <c r="A962" s="9"/>
      <c r="B962" s="49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1"/>
      <c r="AZ962" s="4"/>
    </row>
    <row r="963" spans="1:52" s="1" customFormat="1" ht="15.75" thickTop="1">
      <c r="A963" s="9"/>
      <c r="B963" s="49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1"/>
      <c r="AZ963" s="4"/>
    </row>
    <row r="964" spans="1:52" s="1" customFormat="1" ht="15.75" thickTop="1">
      <c r="A964" s="9"/>
      <c r="B964" s="49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1"/>
      <c r="AZ964" s="4"/>
    </row>
    <row r="965" spans="1:52" s="1" customFormat="1" ht="15.75" thickTop="1">
      <c r="A965" s="9"/>
      <c r="B965" s="49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1"/>
      <c r="AZ965" s="4"/>
    </row>
    <row r="966" spans="1:52" s="1" customFormat="1" ht="15.75" thickTop="1">
      <c r="A966" s="9"/>
      <c r="B966" s="49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1"/>
      <c r="AZ966" s="4"/>
    </row>
    <row r="967" spans="1:52" s="1" customFormat="1" ht="15.75" thickTop="1">
      <c r="A967" s="9"/>
      <c r="B967" s="49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1"/>
      <c r="AZ967" s="4"/>
    </row>
    <row r="968" spans="1:52" s="1" customFormat="1" ht="15.75" thickTop="1">
      <c r="A968" s="9"/>
      <c r="B968" s="49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1"/>
      <c r="AZ968" s="4"/>
    </row>
    <row r="969" spans="1:52" s="1" customFormat="1" ht="15.75" thickTop="1">
      <c r="A969" s="9"/>
      <c r="B969" s="49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1"/>
      <c r="AZ969" s="4"/>
    </row>
    <row r="970" spans="1:52" s="1" customFormat="1" ht="15.75" thickTop="1">
      <c r="A970" s="9"/>
      <c r="B970" s="49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1"/>
      <c r="AZ970" s="4"/>
    </row>
    <row r="971" spans="1:52" s="1" customFormat="1" ht="15.75" thickTop="1">
      <c r="A971" s="9"/>
      <c r="B971" s="49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1"/>
      <c r="AZ971" s="4"/>
    </row>
    <row r="972" spans="1:52" s="1" customFormat="1" ht="15.75" thickTop="1">
      <c r="A972" s="9"/>
      <c r="B972" s="49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1"/>
      <c r="AZ972" s="4"/>
    </row>
    <row r="973" spans="1:52" s="1" customFormat="1" ht="15.75" thickTop="1">
      <c r="A973" s="9"/>
      <c r="B973" s="49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1"/>
      <c r="AZ973" s="4"/>
    </row>
    <row r="974" spans="1:52" s="1" customFormat="1" ht="15.75" thickTop="1">
      <c r="A974" s="9"/>
      <c r="B974" s="49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1"/>
      <c r="AZ974" s="4"/>
    </row>
    <row r="975" spans="1:52" s="1" customFormat="1" ht="15.75" thickTop="1">
      <c r="A975" s="9"/>
      <c r="B975" s="49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1"/>
      <c r="AZ975" s="4"/>
    </row>
    <row r="976" spans="1:52" s="1" customFormat="1" ht="15.75" thickTop="1">
      <c r="A976" s="9"/>
      <c r="B976" s="49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1"/>
      <c r="AZ976" s="4"/>
    </row>
    <row r="977" spans="1:52" s="1" customFormat="1" ht="15.75" thickTop="1">
      <c r="A977" s="9"/>
      <c r="B977" s="49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1"/>
      <c r="AZ977" s="4"/>
    </row>
    <row r="978" spans="1:52" s="1" customFormat="1" ht="15.75" thickTop="1">
      <c r="A978" s="9"/>
      <c r="B978" s="49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1"/>
      <c r="AZ978" s="4"/>
    </row>
    <row r="979" spans="1:52" s="1" customFormat="1" ht="15.75" thickTop="1">
      <c r="A979" s="9"/>
      <c r="B979" s="49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1"/>
      <c r="AZ979" s="4"/>
    </row>
    <row r="980" spans="1:52" s="1" customFormat="1" ht="15.75" thickTop="1">
      <c r="A980" s="9"/>
      <c r="B980" s="49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1"/>
      <c r="AZ980" s="4"/>
    </row>
    <row r="981" spans="1:52" s="1" customFormat="1" ht="15.75" thickTop="1">
      <c r="A981" s="9"/>
      <c r="B981" s="49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1"/>
      <c r="AZ981" s="4"/>
    </row>
    <row r="982" spans="1:52" s="1" customFormat="1" ht="15.75" thickTop="1">
      <c r="A982" s="9"/>
      <c r="B982" s="49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1"/>
      <c r="AZ982" s="4"/>
    </row>
    <row r="983" spans="1:52" s="1" customFormat="1" ht="15.75" thickTop="1">
      <c r="A983" s="9"/>
      <c r="B983" s="49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1"/>
      <c r="AZ983" s="4"/>
    </row>
    <row r="984" spans="1:52" s="1" customFormat="1" ht="15.75" thickTop="1">
      <c r="A984" s="9"/>
      <c r="B984" s="49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1"/>
      <c r="AZ984" s="4"/>
    </row>
    <row r="985" spans="1:52" s="1" customFormat="1" ht="15.75" thickTop="1">
      <c r="A985" s="9"/>
      <c r="B985" s="49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1"/>
      <c r="AZ985" s="4"/>
    </row>
    <row r="986" spans="1:52" s="1" customFormat="1" ht="15.75" thickTop="1">
      <c r="A986" s="9"/>
      <c r="B986" s="49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1"/>
      <c r="AZ986" s="4"/>
    </row>
    <row r="987" spans="1:52" s="1" customFormat="1" ht="15.75" thickTop="1">
      <c r="A987" s="9"/>
      <c r="B987" s="49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1"/>
      <c r="AZ987" s="4"/>
    </row>
    <row r="988" spans="1:52" s="1" customFormat="1" ht="15.75" thickTop="1">
      <c r="A988" s="9"/>
      <c r="B988" s="49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1"/>
      <c r="AZ988" s="4"/>
    </row>
    <row r="989" spans="1:52" s="1" customFormat="1" ht="15.75" thickTop="1">
      <c r="A989" s="9"/>
      <c r="B989" s="49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1"/>
      <c r="AZ989" s="4"/>
    </row>
    <row r="990" spans="1:52" s="1" customFormat="1" ht="15.75" thickTop="1">
      <c r="A990" s="9"/>
      <c r="B990" s="49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1"/>
      <c r="AZ990" s="4"/>
    </row>
    <row r="991" spans="1:52" s="1" customFormat="1" ht="15.75" thickTop="1">
      <c r="A991" s="9"/>
      <c r="B991" s="49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1"/>
      <c r="AZ991" s="4"/>
    </row>
    <row r="992" spans="1:52" s="1" customFormat="1" ht="15.75" thickTop="1">
      <c r="A992" s="9"/>
      <c r="B992" s="49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1"/>
      <c r="AZ992" s="4"/>
    </row>
    <row r="993" spans="1:52" s="1" customFormat="1" ht="15.75" thickTop="1">
      <c r="A993" s="9"/>
      <c r="B993" s="49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1"/>
      <c r="AZ993" s="4"/>
    </row>
    <row r="994" spans="1:52" s="1" customFormat="1" ht="15.75" thickTop="1">
      <c r="A994" s="9"/>
      <c r="B994" s="49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1"/>
      <c r="AZ994" s="4"/>
    </row>
    <row r="995" spans="1:52" s="1" customFormat="1" ht="15.75" thickTop="1">
      <c r="A995" s="9"/>
      <c r="B995" s="49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1"/>
      <c r="AZ995" s="4"/>
    </row>
    <row r="996" spans="1:52" s="1" customFormat="1" ht="15.75" thickTop="1">
      <c r="A996" s="9"/>
      <c r="B996" s="49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1"/>
      <c r="AZ996" s="4"/>
    </row>
    <row r="997" spans="1:52" s="1" customFormat="1" ht="15.75" thickTop="1">
      <c r="A997" s="9"/>
      <c r="B997" s="49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1"/>
      <c r="AZ997" s="4"/>
    </row>
    <row r="998" spans="1:52" s="1" customFormat="1" ht="15.75" thickTop="1">
      <c r="A998" s="9"/>
      <c r="B998" s="49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1"/>
      <c r="AZ998" s="4"/>
    </row>
    <row r="999" spans="1:52" s="1" customFormat="1" ht="15.75" thickTop="1">
      <c r="A999" s="9"/>
      <c r="B999" s="49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1"/>
      <c r="AZ999" s="4"/>
    </row>
    <row r="1000" spans="1:52" s="1" customFormat="1" ht="15.75" thickTop="1">
      <c r="A1000" s="9"/>
      <c r="B1000" s="49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1"/>
      <c r="AZ1000" s="4"/>
    </row>
    <row r="1001" spans="1:52" s="1" customFormat="1" ht="15.75" thickTop="1">
      <c r="A1001" s="9"/>
      <c r="B1001" s="49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1"/>
      <c r="AZ1001" s="4"/>
    </row>
    <row r="1002" spans="1:52" s="1" customFormat="1" ht="15.75" thickTop="1">
      <c r="A1002" s="9"/>
      <c r="B1002" s="49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1"/>
      <c r="AZ1002" s="4"/>
    </row>
    <row r="1003" spans="1:52" s="1" customFormat="1" ht="15.75" thickTop="1">
      <c r="A1003" s="9"/>
      <c r="B1003" s="49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1"/>
      <c r="AZ1003" s="4"/>
    </row>
    <row r="1004" spans="1:52" s="1" customFormat="1" ht="15.75" thickTop="1">
      <c r="A1004" s="9"/>
      <c r="B1004" s="49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1"/>
      <c r="AZ1004" s="4"/>
    </row>
    <row r="1005" spans="1:52" s="1" customFormat="1" ht="15.75" thickTop="1">
      <c r="A1005" s="9"/>
      <c r="B1005" s="49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1"/>
      <c r="AZ1005" s="4"/>
    </row>
    <row r="1006" spans="1:52" s="1" customFormat="1" ht="15.75" thickTop="1">
      <c r="A1006" s="9"/>
      <c r="B1006" s="49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1"/>
      <c r="AZ1006" s="4"/>
    </row>
    <row r="1007" spans="1:52" s="1" customFormat="1" ht="15.75" thickTop="1">
      <c r="A1007" s="9"/>
      <c r="B1007" s="49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1"/>
      <c r="AZ1007" s="4"/>
    </row>
    <row r="1008" spans="1:52" s="1" customFormat="1" ht="15.75" thickTop="1">
      <c r="A1008" s="9"/>
      <c r="B1008" s="49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1"/>
      <c r="AZ1008" s="4"/>
    </row>
    <row r="1009" spans="1:52" s="1" customFormat="1" ht="15.75" thickTop="1">
      <c r="A1009" s="9"/>
      <c r="B1009" s="49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1"/>
      <c r="AZ1009" s="4"/>
    </row>
    <row r="1010" spans="1:52" s="1" customFormat="1" ht="15.75" thickTop="1">
      <c r="A1010" s="9"/>
      <c r="B1010" s="49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1"/>
      <c r="AZ1010" s="4"/>
    </row>
    <row r="1011" spans="1:52" s="1" customFormat="1" ht="15.75" thickTop="1">
      <c r="A1011" s="9"/>
      <c r="B1011" s="49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1"/>
      <c r="AZ1011" s="4"/>
    </row>
    <row r="1012" spans="1:52" s="1" customFormat="1" ht="15.75" thickTop="1">
      <c r="A1012" s="9"/>
      <c r="B1012" s="49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1"/>
      <c r="AZ1012" s="4"/>
    </row>
    <row r="1013" spans="1:52" s="1" customFormat="1" ht="15.75" thickTop="1">
      <c r="A1013" s="9"/>
      <c r="B1013" s="49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1"/>
      <c r="AZ1013" s="4"/>
    </row>
    <row r="1014" spans="1:52" s="1" customFormat="1" ht="15.75" thickTop="1">
      <c r="A1014" s="9"/>
      <c r="B1014" s="49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1"/>
      <c r="AZ1014" s="4"/>
    </row>
    <row r="1015" spans="1:52" s="1" customFormat="1" ht="15.75" thickTop="1">
      <c r="A1015" s="9"/>
      <c r="B1015" s="49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1"/>
      <c r="AZ1015" s="4"/>
    </row>
    <row r="1016" spans="1:52" s="1" customFormat="1" ht="15.75" thickTop="1">
      <c r="A1016" s="9"/>
      <c r="B1016" s="49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1"/>
      <c r="AZ1016" s="4"/>
    </row>
    <row r="1017" spans="1:52" s="1" customFormat="1" ht="15.75" thickTop="1">
      <c r="A1017" s="9"/>
      <c r="B1017" s="49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1"/>
      <c r="AZ1017" s="4"/>
    </row>
    <row r="1018" spans="1:52" s="1" customFormat="1" ht="15.75" thickTop="1">
      <c r="A1018" s="9"/>
      <c r="B1018" s="49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1"/>
      <c r="AZ1018" s="4"/>
    </row>
    <row r="1019" spans="1:52" s="1" customFormat="1" ht="15.75" thickTop="1">
      <c r="A1019" s="9"/>
      <c r="B1019" s="49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1"/>
      <c r="AZ1019" s="4"/>
    </row>
    <row r="1020" spans="1:52" s="1" customFormat="1" ht="15.75" thickTop="1">
      <c r="A1020" s="9"/>
      <c r="B1020" s="49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1"/>
      <c r="AZ1020" s="4"/>
    </row>
    <row r="1021" spans="1:52" s="1" customFormat="1" ht="15.75" thickTop="1">
      <c r="A1021" s="9"/>
      <c r="B1021" s="49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1"/>
      <c r="AZ1021" s="4"/>
    </row>
    <row r="1022" spans="1:52" s="1" customFormat="1" ht="15.75" thickTop="1">
      <c r="A1022" s="9"/>
      <c r="B1022" s="49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1"/>
      <c r="AZ1022" s="4"/>
    </row>
    <row r="1023" spans="1:52" s="1" customFormat="1" ht="15.75" thickTop="1">
      <c r="A1023" s="9"/>
      <c r="B1023" s="49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1"/>
      <c r="AZ1023" s="4"/>
    </row>
    <row r="1024" spans="1:52" s="1" customFormat="1" ht="15.75" thickTop="1">
      <c r="A1024" s="9"/>
      <c r="B1024" s="49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1"/>
      <c r="AZ1024" s="4"/>
    </row>
    <row r="1025" spans="1:52" s="1" customFormat="1" ht="15.75" thickTop="1">
      <c r="A1025" s="9"/>
      <c r="B1025" s="49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1"/>
      <c r="AZ1025" s="4"/>
    </row>
    <row r="1026" spans="1:52" s="1" customFormat="1" ht="15.75" thickTop="1">
      <c r="A1026" s="9"/>
      <c r="B1026" s="49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1"/>
      <c r="AZ1026" s="4"/>
    </row>
    <row r="1027" spans="1:52" s="1" customFormat="1" ht="15.75" thickTop="1">
      <c r="A1027" s="9"/>
      <c r="B1027" s="49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1"/>
      <c r="AZ1027" s="4"/>
    </row>
    <row r="1028" spans="1:52" s="1" customFormat="1" ht="15.75" thickTop="1">
      <c r="A1028" s="9"/>
      <c r="B1028" s="49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1"/>
      <c r="AZ1028" s="4"/>
    </row>
    <row r="1029" spans="1:52" s="1" customFormat="1" ht="15.75" thickTop="1">
      <c r="A1029" s="9"/>
      <c r="B1029" s="49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1"/>
      <c r="AZ1029" s="4"/>
    </row>
    <row r="1030" spans="1:52" s="1" customFormat="1" ht="15.75" thickTop="1">
      <c r="A1030" s="9"/>
      <c r="B1030" s="49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1"/>
      <c r="AZ1030" s="4"/>
    </row>
    <row r="1031" spans="1:52" s="1" customFormat="1" ht="15.75" thickTop="1">
      <c r="A1031" s="9"/>
      <c r="B1031" s="49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1"/>
      <c r="AZ1031" s="4"/>
    </row>
    <row r="1032" spans="1:52" s="1" customFormat="1" ht="15.75" thickTop="1">
      <c r="A1032" s="9"/>
      <c r="B1032" s="49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1"/>
      <c r="AZ1032" s="4"/>
    </row>
    <row r="1033" spans="1:52" s="1" customFormat="1" ht="15.75" thickTop="1">
      <c r="A1033" s="9"/>
      <c r="B1033" s="49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1"/>
      <c r="AZ1033" s="4"/>
    </row>
    <row r="1034" spans="1:52" s="1" customFormat="1" ht="15.75" thickTop="1">
      <c r="A1034" s="9"/>
      <c r="B1034" s="49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1"/>
      <c r="AZ1034" s="4"/>
    </row>
    <row r="1035" spans="1:52" s="1" customFormat="1" ht="15.75" thickTop="1">
      <c r="A1035" s="9"/>
      <c r="B1035" s="49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1"/>
      <c r="AZ1035" s="4"/>
    </row>
    <row r="1036" spans="1:52" s="1" customFormat="1" ht="15.75" thickTop="1">
      <c r="A1036" s="9"/>
      <c r="B1036" s="49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1"/>
      <c r="AZ1036" s="4"/>
    </row>
    <row r="1037" spans="1:52" s="1" customFormat="1" ht="15.75" thickTop="1">
      <c r="A1037" s="9"/>
      <c r="B1037" s="49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1"/>
      <c r="AZ1037" s="4"/>
    </row>
    <row r="1038" spans="1:52" s="1" customFormat="1" ht="15.75" thickTop="1">
      <c r="A1038" s="9"/>
      <c r="B1038" s="49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1"/>
      <c r="AZ1038" s="4"/>
    </row>
    <row r="1039" spans="1:52" s="1" customFormat="1" ht="15.75" thickTop="1">
      <c r="A1039" s="9"/>
      <c r="B1039" s="49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1"/>
      <c r="AZ1039" s="4"/>
    </row>
    <row r="1040" spans="1:52" s="1" customFormat="1" ht="15.75" thickTop="1">
      <c r="A1040" s="9"/>
      <c r="B1040" s="49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1"/>
      <c r="AZ1040" s="4"/>
    </row>
    <row r="1041" spans="1:52" s="1" customFormat="1" ht="15.75" thickTop="1">
      <c r="A1041" s="9"/>
      <c r="B1041" s="49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1"/>
      <c r="AZ1041" s="4"/>
    </row>
    <row r="1042" spans="1:52" s="1" customFormat="1" ht="15.75" thickTop="1">
      <c r="A1042" s="9"/>
      <c r="B1042" s="49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1"/>
      <c r="AZ1042" s="4"/>
    </row>
    <row r="1043" spans="1:52" s="1" customFormat="1" ht="15.75" thickTop="1">
      <c r="A1043" s="9"/>
      <c r="B1043" s="49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1"/>
      <c r="AZ1043" s="4"/>
    </row>
    <row r="1044" spans="1:52" s="1" customFormat="1" ht="15.75" thickTop="1">
      <c r="A1044" s="9"/>
      <c r="B1044" s="49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1"/>
      <c r="AZ1044" s="4"/>
    </row>
    <row r="1045" spans="1:52" s="1" customFormat="1" ht="15.75" thickTop="1">
      <c r="A1045" s="9"/>
      <c r="B1045" s="49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1"/>
      <c r="AZ1045" s="4"/>
    </row>
    <row r="1046" spans="1:52" s="1" customFormat="1" ht="15.75" thickTop="1">
      <c r="A1046" s="9"/>
      <c r="B1046" s="49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1"/>
      <c r="AZ1046" s="4"/>
    </row>
    <row r="1047" spans="1:52" s="1" customFormat="1" ht="15.75" thickTop="1">
      <c r="A1047" s="9"/>
      <c r="B1047" s="49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1"/>
      <c r="AZ1047" s="4"/>
    </row>
    <row r="1048" spans="1:52" s="1" customFormat="1" ht="15.75" thickTop="1">
      <c r="A1048" s="9"/>
      <c r="B1048" s="49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1"/>
      <c r="AZ1048" s="4"/>
    </row>
    <row r="1049" spans="1:52" s="1" customFormat="1" ht="15.75" thickTop="1">
      <c r="A1049" s="9"/>
      <c r="B1049" s="49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1"/>
      <c r="AZ1049" s="4"/>
    </row>
    <row r="1050" spans="1:52" s="1" customFormat="1" ht="15.75" thickTop="1">
      <c r="A1050" s="9"/>
      <c r="B1050" s="49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1"/>
      <c r="AZ1050" s="4"/>
    </row>
    <row r="1051" spans="1:52" s="1" customFormat="1" ht="15.75" thickTop="1">
      <c r="A1051" s="9"/>
      <c r="B1051" s="49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1"/>
      <c r="AZ1051" s="4"/>
    </row>
    <row r="1052" spans="1:52" s="1" customFormat="1" ht="15.75" thickTop="1">
      <c r="A1052" s="9"/>
      <c r="B1052" s="49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1"/>
      <c r="AZ1052" s="4"/>
    </row>
    <row r="1053" spans="1:52" s="1" customFormat="1" ht="15.75" thickTop="1">
      <c r="A1053" s="9"/>
      <c r="B1053" s="49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1"/>
      <c r="AZ1053" s="4"/>
    </row>
    <row r="1054" spans="1:52" s="1" customFormat="1" ht="15.75" thickTop="1">
      <c r="A1054" s="9"/>
      <c r="B1054" s="49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1"/>
      <c r="AZ1054" s="4"/>
    </row>
    <row r="1055" spans="1:52" s="1" customFormat="1" ht="15.75" thickTop="1">
      <c r="A1055" s="9"/>
      <c r="B1055" s="49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1"/>
      <c r="AZ1055" s="4"/>
    </row>
    <row r="1056" spans="1:52" s="1" customFormat="1" ht="15.75" thickTop="1">
      <c r="A1056" s="9"/>
      <c r="B1056" s="49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1"/>
      <c r="AZ1056" s="4"/>
    </row>
    <row r="1057" spans="1:52" s="1" customFormat="1" ht="15.75" thickTop="1">
      <c r="A1057" s="9"/>
      <c r="B1057" s="49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1"/>
      <c r="AZ1057" s="4"/>
    </row>
    <row r="1058" spans="1:52" s="1" customFormat="1" ht="15.75" thickTop="1">
      <c r="A1058" s="9"/>
      <c r="B1058" s="49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1"/>
      <c r="AZ1058" s="4"/>
    </row>
    <row r="1059" spans="1:52" s="1" customFormat="1" ht="15.75" thickTop="1">
      <c r="A1059" s="9"/>
      <c r="B1059" s="49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1"/>
      <c r="AZ1059" s="4"/>
    </row>
    <row r="1060" spans="1:52" s="1" customFormat="1" ht="15.75" thickTop="1">
      <c r="A1060" s="9"/>
      <c r="B1060" s="49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1"/>
      <c r="AZ1060" s="4"/>
    </row>
    <row r="1061" spans="1:52" s="1" customFormat="1" ht="15.75" thickTop="1">
      <c r="A1061" s="9"/>
      <c r="B1061" s="49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1"/>
      <c r="AZ1061" s="4"/>
    </row>
    <row r="1062" spans="1:52" s="1" customFormat="1" ht="15.75" thickTop="1">
      <c r="A1062" s="9"/>
      <c r="B1062" s="49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1"/>
      <c r="AZ1062" s="4"/>
    </row>
    <row r="1063" spans="1:52" s="1" customFormat="1" ht="15.75" thickTop="1">
      <c r="A1063" s="9"/>
      <c r="B1063" s="49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1"/>
      <c r="AZ1063" s="4"/>
    </row>
    <row r="1064" spans="1:52" s="1" customFormat="1" ht="15.75" thickTop="1">
      <c r="A1064" s="9"/>
      <c r="B1064" s="49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1"/>
      <c r="AZ1064" s="4"/>
    </row>
    <row r="1065" spans="1:52" s="1" customFormat="1" ht="15.75" thickTop="1">
      <c r="A1065" s="9"/>
      <c r="B1065" s="49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1"/>
      <c r="AZ1065" s="4"/>
    </row>
    <row r="1066" spans="1:52" s="1" customFormat="1" ht="15.75" thickTop="1">
      <c r="A1066" s="9"/>
      <c r="B1066" s="49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1"/>
      <c r="AZ1066" s="4"/>
    </row>
    <row r="1067" spans="1:52" s="1" customFormat="1" ht="15.75" thickTop="1">
      <c r="A1067" s="9"/>
      <c r="B1067" s="49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1"/>
      <c r="AZ1067" s="4"/>
    </row>
    <row r="1068" spans="1:52" s="1" customFormat="1" ht="15.75" thickTop="1">
      <c r="A1068" s="9"/>
      <c r="B1068" s="49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1"/>
      <c r="AZ1068" s="4"/>
    </row>
    <row r="1069" spans="1:52" s="1" customFormat="1" ht="15.75" thickTop="1">
      <c r="A1069" s="9"/>
      <c r="B1069" s="49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1"/>
      <c r="AZ1069" s="4"/>
    </row>
    <row r="1070" spans="1:52" s="1" customFormat="1" ht="15.75" thickBot="1">
      <c r="A1070" s="9"/>
      <c r="B1070" s="52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4"/>
      <c r="AZ1070" s="4"/>
    </row>
    <row r="1071" spans="1:52" s="1" customFormat="1" ht="15.75" thickTop="1">
      <c r="A1071" s="9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4"/>
    </row>
    <row r="1072" spans="1:52" s="1" customFormat="1" ht="15.75" thickTop="1">
      <c r="A1072" s="9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4"/>
    </row>
    <row r="1073" spans="1:52" s="1" customFormat="1" ht="15.75" thickTop="1">
      <c r="A1073" s="9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4"/>
    </row>
    <row r="1074" spans="1:52" s="1" customFormat="1" ht="15.75" thickTop="1">
      <c r="A1074" s="9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4"/>
    </row>
    <row r="1075" spans="1:52" s="1" customFormat="1" ht="15.75" thickTop="1">
      <c r="A1075" s="9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4"/>
    </row>
    <row r="1076" spans="1:52" s="1" customFormat="1" ht="15.75" thickTop="1">
      <c r="A1076" s="9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4"/>
    </row>
    <row r="1077" spans="1:52" s="1" customFormat="1" ht="15.75" thickTop="1">
      <c r="A1077" s="9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4"/>
    </row>
    <row r="1078" spans="1:52" s="1" customFormat="1" ht="15.75" thickTop="1">
      <c r="A1078" s="9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4"/>
    </row>
    <row r="1079" spans="1:52" s="1" customFormat="1" ht="15.75" thickTop="1">
      <c r="A1079" s="9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4"/>
    </row>
    <row r="1080" spans="1:52" s="1" customFormat="1" ht="15.75" thickTop="1">
      <c r="A1080" s="9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4"/>
    </row>
    <row r="1081" spans="1:52" s="1" customFormat="1" ht="15.75" thickTop="1">
      <c r="A1081" s="9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4"/>
    </row>
    <row r="1082" spans="1:52" s="1" customFormat="1" ht="15.75" thickTop="1">
      <c r="A1082" s="9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4"/>
    </row>
    <row r="1083" spans="1:52" s="1" customFormat="1" ht="15.75" thickTop="1">
      <c r="A1083" s="9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4"/>
    </row>
    <row r="1084" spans="1:52" s="1" customFormat="1" ht="15.75" thickTop="1">
      <c r="A1084" s="9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4"/>
    </row>
    <row r="1085" spans="1:52" s="1" customFormat="1" ht="15.75" thickTop="1">
      <c r="A1085" s="9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4"/>
    </row>
    <row r="1086" spans="1:52" s="1" customFormat="1" ht="15.75" thickTop="1">
      <c r="A1086" s="9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4"/>
    </row>
    <row r="1087" spans="1:52" s="1" customFormat="1" ht="15.75" thickTop="1">
      <c r="A1087" s="9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4"/>
    </row>
    <row r="1088" spans="1:52" s="1" customFormat="1" ht="15.75" thickTop="1">
      <c r="A1088" s="9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4"/>
    </row>
    <row r="1089" spans="1:52" s="1" customFormat="1" ht="15.75" thickTop="1">
      <c r="A1089" s="9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4"/>
    </row>
    <row r="1090" spans="1:52" s="1" customFormat="1" ht="15.75" thickTop="1">
      <c r="A1090" s="9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4"/>
    </row>
    <row r="1091" spans="1:52" s="1" customFormat="1" ht="15.75" thickTop="1">
      <c r="A1091" s="9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4"/>
    </row>
    <row r="1092" spans="1:52" s="1" customFormat="1" ht="15.75" thickTop="1">
      <c r="A1092" s="9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4"/>
    </row>
    <row r="1093" spans="1:52" s="1" customFormat="1" ht="15.75" thickTop="1">
      <c r="A1093" s="9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4"/>
    </row>
    <row r="1094" spans="1:52" s="1" customFormat="1" ht="15.75" thickTop="1">
      <c r="A1094" s="9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4"/>
    </row>
    <row r="1095" spans="1:52" s="1" customFormat="1" ht="15.75" thickTop="1">
      <c r="A1095" s="9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4"/>
    </row>
    <row r="1096" spans="1:52" s="1" customFormat="1" ht="15.75" thickTop="1">
      <c r="A1096" s="9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4"/>
    </row>
    <row r="1097" spans="1:52" s="1" customFormat="1" ht="15.75" thickTop="1">
      <c r="A1097" s="9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4"/>
    </row>
    <row r="1098" spans="1:52" s="1" customFormat="1" ht="15.75" thickTop="1">
      <c r="A1098" s="9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4"/>
    </row>
    <row r="1099" spans="1:52" s="1" customFormat="1" ht="15.75" thickTop="1">
      <c r="A1099" s="9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4"/>
    </row>
    <row r="1100" spans="1:52" s="1" customFormat="1" ht="15.75" thickTop="1">
      <c r="A1100" s="9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4"/>
    </row>
    <row r="1101" spans="1:52" s="1" customFormat="1" ht="15.75" thickTop="1">
      <c r="A1101" s="9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4"/>
    </row>
    <row r="1102" spans="1:52" s="1" customFormat="1" ht="15.75" thickTop="1">
      <c r="A1102" s="9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4"/>
    </row>
    <row r="1103" spans="1:52" s="1" customFormat="1" ht="15.75" thickTop="1">
      <c r="A1103" s="9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4"/>
    </row>
    <row r="1104" spans="1:52" s="1" customFormat="1" ht="15.75" thickTop="1">
      <c r="A1104" s="9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4"/>
    </row>
    <row r="1105" spans="1:52" s="1" customFormat="1" ht="15.75" thickTop="1">
      <c r="A1105" s="9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4"/>
    </row>
    <row r="1106" spans="1:52" s="1" customFormat="1" ht="15.75" thickTop="1">
      <c r="A1106" s="9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4"/>
    </row>
    <row r="1107" spans="1:52" s="1" customFormat="1" ht="15.75" thickTop="1">
      <c r="A1107" s="9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4"/>
    </row>
    <row r="1108" spans="1:52" s="1" customFormat="1" ht="15.75" thickTop="1">
      <c r="A1108" s="9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4"/>
    </row>
    <row r="1109" spans="1:52" s="1" customFormat="1" ht="15.75" thickTop="1">
      <c r="A1109" s="9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4"/>
    </row>
    <row r="1110" spans="1:52" s="1" customFormat="1" ht="15.75" thickTop="1">
      <c r="A1110" s="9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4"/>
    </row>
    <row r="1111" spans="1:52" s="1" customFormat="1" ht="15.75" thickTop="1">
      <c r="A1111" s="9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4"/>
    </row>
    <row r="1112" spans="1:52" s="1" customFormat="1" ht="15.75" thickTop="1">
      <c r="A1112" s="9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4"/>
    </row>
    <row r="1113" spans="1:52" s="1" customFormat="1" ht="15.75" thickTop="1">
      <c r="A1113" s="9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4"/>
    </row>
    <row r="1114" spans="1:52" s="1" customFormat="1" ht="15.75" thickTop="1">
      <c r="A1114" s="9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4"/>
    </row>
    <row r="1115" spans="1:52" s="1" customFormat="1" ht="15.75" thickTop="1">
      <c r="A1115" s="9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4"/>
    </row>
    <row r="1116" spans="1:52" s="1" customFormat="1" ht="15.75" thickTop="1">
      <c r="A1116" s="9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4"/>
    </row>
    <row r="1117" spans="1:52" s="1" customFormat="1" ht="15.75" thickTop="1">
      <c r="A1117" s="9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4"/>
    </row>
    <row r="1118" spans="1:52" s="1" customFormat="1" ht="15.75" thickTop="1">
      <c r="A1118" s="9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4"/>
    </row>
    <row r="1119" spans="1:52" s="1" customFormat="1" ht="15.75" thickTop="1">
      <c r="A1119" s="9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4"/>
    </row>
    <row r="1120" spans="1:52" s="1" customFormat="1" ht="15.75" thickTop="1">
      <c r="A1120" s="9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4"/>
    </row>
    <row r="1121" spans="1:52" s="1" customFormat="1" ht="15.75" thickTop="1">
      <c r="A1121" s="9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4"/>
    </row>
    <row r="1122" spans="1:52" s="1" customFormat="1" ht="15.75" thickTop="1">
      <c r="A1122" s="9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4"/>
    </row>
    <row r="1123" spans="1:52" s="1" customFormat="1" ht="15.75" thickTop="1">
      <c r="A1123" s="9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4"/>
    </row>
    <row r="1124" spans="1:52" s="1" customFormat="1" ht="15.75" thickTop="1">
      <c r="A1124" s="9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4"/>
    </row>
    <row r="1125" spans="1:52" s="1" customFormat="1" ht="15.75" thickTop="1">
      <c r="A1125" s="9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4"/>
    </row>
    <row r="1126" spans="1:52" s="1" customFormat="1" ht="15.75" thickTop="1">
      <c r="A1126" s="9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4"/>
    </row>
    <row r="1127" spans="1:52" s="1" customFormat="1" ht="15.75" thickTop="1">
      <c r="A1127" s="9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4"/>
    </row>
    <row r="1128" spans="1:52" s="1" customFormat="1" ht="15.75" thickTop="1">
      <c r="A1128" s="9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4"/>
    </row>
    <row r="1129" spans="1:52" s="1" customFormat="1" ht="15.75" thickTop="1">
      <c r="A1129" s="9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4"/>
    </row>
    <row r="1130" spans="1:52" s="1" customFormat="1" ht="15.75" thickTop="1">
      <c r="A1130" s="9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4"/>
    </row>
    <row r="1131" spans="1:52" s="1" customFormat="1" ht="15.75" thickTop="1">
      <c r="A1131" s="9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4"/>
    </row>
    <row r="1132" spans="1:52" s="1" customFormat="1" ht="15.75" thickTop="1">
      <c r="A1132" s="9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4"/>
    </row>
    <row r="1133" spans="1:52" s="1" customFormat="1" ht="15.75" thickTop="1">
      <c r="A1133" s="9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4"/>
    </row>
    <row r="1134" spans="1:52" s="1" customFormat="1" ht="15.75" thickTop="1">
      <c r="A1134" s="9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4"/>
    </row>
    <row r="1135" spans="1:52" s="1" customFormat="1" ht="15.75" thickTop="1">
      <c r="A1135" s="9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4"/>
    </row>
    <row r="1136" spans="1:52" s="1" customFormat="1" ht="15.75" thickTop="1">
      <c r="A1136" s="9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4"/>
    </row>
    <row r="1137" spans="1:52" s="1" customFormat="1" ht="15.75" thickTop="1">
      <c r="A1137" s="9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4"/>
    </row>
    <row r="1138" spans="1:52" s="1" customFormat="1" ht="15.75" thickTop="1">
      <c r="A1138" s="9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4"/>
    </row>
    <row r="1139" spans="1:52" s="1" customFormat="1" ht="15.75" thickTop="1">
      <c r="A1139" s="9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4"/>
    </row>
    <row r="1140" spans="1:52" s="1" customFormat="1" ht="15.75" thickTop="1">
      <c r="A1140" s="9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4"/>
    </row>
    <row r="1141" spans="1:52" s="1" customFormat="1" ht="15.75" thickTop="1">
      <c r="A1141" s="9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4"/>
    </row>
    <row r="1142" spans="1:52" s="1" customFormat="1" ht="15.75" thickTop="1">
      <c r="A1142" s="9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4"/>
    </row>
    <row r="1143" spans="1:52" s="1" customFormat="1" ht="15.75" thickTop="1">
      <c r="A1143" s="9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4"/>
    </row>
    <row r="1144" spans="1:52" s="1" customFormat="1" ht="15.75" thickTop="1">
      <c r="A1144" s="9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4"/>
    </row>
    <row r="1145" spans="1:52" s="1" customFormat="1" ht="15.75" thickTop="1">
      <c r="A1145" s="9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4"/>
    </row>
    <row r="1146" spans="1:52" s="1" customFormat="1" ht="15.75" thickTop="1">
      <c r="A1146" s="9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4"/>
    </row>
    <row r="1147" spans="1:52" s="1" customFormat="1" ht="15.75" thickTop="1">
      <c r="A1147" s="9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4"/>
    </row>
    <row r="1148" spans="1:52" s="1" customFormat="1" ht="15.75" thickTop="1">
      <c r="A1148" s="9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4"/>
    </row>
    <row r="1149" spans="1:52" s="1" customFormat="1" ht="15.75" thickTop="1">
      <c r="A1149" s="9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4"/>
    </row>
    <row r="1150" spans="1:52" s="1" customFormat="1" ht="15.75" thickTop="1">
      <c r="A1150" s="9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4"/>
    </row>
    <row r="1151" spans="1:52" s="1" customFormat="1" ht="15.75" thickTop="1">
      <c r="A1151" s="9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4"/>
    </row>
    <row r="1152" spans="1:52" s="1" customFormat="1" ht="15.75" thickTop="1">
      <c r="A1152" s="9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4"/>
    </row>
    <row r="1153" spans="1:52" s="1" customFormat="1" ht="15.75" thickTop="1">
      <c r="A1153" s="9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4"/>
    </row>
    <row r="1154" spans="1:52" s="1" customFormat="1" ht="15.75" thickTop="1">
      <c r="A1154" s="9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4"/>
    </row>
    <row r="1155" spans="1:52" s="1" customFormat="1" ht="15.75" thickTop="1">
      <c r="A1155" s="9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4"/>
    </row>
    <row r="1156" spans="1:52" s="1" customFormat="1" ht="15.75" thickTop="1">
      <c r="A1156" s="9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4"/>
    </row>
    <row r="1157" spans="1:52" s="1" customFormat="1" ht="15.75" thickTop="1">
      <c r="A1157" s="9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4"/>
    </row>
    <row r="1158" spans="1:52" s="1" customFormat="1" ht="15.75" thickTop="1">
      <c r="A1158" s="9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4"/>
    </row>
    <row r="1159" spans="1:52" s="1" customFormat="1" ht="15.75" thickTop="1">
      <c r="A1159" s="9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4"/>
    </row>
    <row r="1160" spans="1:52" s="1" customFormat="1" ht="15.75" thickTop="1">
      <c r="A1160" s="9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4"/>
    </row>
    <row r="1161" spans="1:52" s="1" customFormat="1" ht="15.75" thickTop="1">
      <c r="A1161" s="9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4"/>
    </row>
    <row r="1162" spans="1:52" s="1" customFormat="1" ht="15.75" thickTop="1">
      <c r="A1162" s="9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4"/>
    </row>
    <row r="1163" spans="1:52" s="1" customFormat="1" ht="15.75" thickTop="1">
      <c r="A1163" s="9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4"/>
    </row>
    <row r="1164" spans="1:52" s="1" customFormat="1" ht="15.75" thickTop="1">
      <c r="A1164" s="9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4"/>
    </row>
    <row r="1165" spans="1:52" s="1" customFormat="1" ht="15.75" thickTop="1">
      <c r="A1165" s="9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4"/>
    </row>
    <row r="1166" spans="1:52" s="1" customFormat="1" ht="15.75" thickTop="1">
      <c r="A1166" s="9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4"/>
    </row>
    <row r="1167" spans="1:52" s="1" customFormat="1" ht="15.75" thickTop="1">
      <c r="A1167" s="9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4"/>
    </row>
    <row r="1168" spans="1:52" s="1" customFormat="1" ht="15.75" thickTop="1">
      <c r="A1168" s="9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4"/>
    </row>
    <row r="1169" spans="1:52" s="1" customFormat="1" ht="15.75" thickTop="1">
      <c r="A1169" s="9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4"/>
    </row>
    <row r="1170" spans="1:52" s="1" customFormat="1" ht="15.75" thickTop="1">
      <c r="A1170" s="9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4"/>
    </row>
    <row r="1171" spans="1:52" s="1" customFormat="1" ht="15.75" thickTop="1">
      <c r="A1171" s="9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4"/>
    </row>
    <row r="1172" spans="1:52" s="1" customFormat="1" ht="15.75" thickTop="1">
      <c r="A1172" s="9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4"/>
    </row>
    <row r="1173" spans="1:52" s="1" customFormat="1" ht="15.75" thickTop="1">
      <c r="A1173" s="9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4"/>
    </row>
    <row r="1174" spans="1:52" s="1" customFormat="1" ht="15.75" thickTop="1">
      <c r="A1174" s="9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4"/>
    </row>
    <row r="1175" spans="2:52" ht="15.75" thickTop="1"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5"/>
    </row>
    <row r="1176" spans="2:52" ht="15.75" thickTop="1"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5"/>
    </row>
    <row r="1177" spans="2:52" ht="15.75" thickTop="1"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5"/>
    </row>
    <row r="1178" spans="2:52" ht="15.75" thickTop="1"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5"/>
    </row>
    <row r="1179" spans="2:52" ht="15.75" thickTop="1"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5"/>
    </row>
    <row r="1180" spans="2:52" ht="15.75" thickTop="1"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5"/>
    </row>
    <row r="1181" spans="2:52" ht="15.75" thickTop="1"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5"/>
    </row>
    <row r="1182" spans="2:52" ht="15.75" thickTop="1"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5"/>
    </row>
    <row r="1183" spans="2:52" ht="15.75" thickTop="1"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5"/>
    </row>
    <row r="1184" spans="2:52" ht="15.75" thickTop="1"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5"/>
    </row>
    <row r="1185" spans="2:52" ht="15.75" thickTop="1"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5"/>
    </row>
    <row r="1186" spans="2:52" ht="15.75" thickTop="1"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5"/>
    </row>
    <row r="1187" spans="2:52" ht="15.75" thickTop="1"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5"/>
    </row>
    <row r="1188" spans="2:52" ht="15.75" thickTop="1"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5"/>
    </row>
    <row r="1189" spans="2:52" ht="15.75" thickTop="1"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5"/>
    </row>
    <row r="1190" spans="2:52" ht="15.75" thickTop="1"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5"/>
    </row>
    <row r="1191" spans="2:52" ht="15.75" thickTop="1"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5"/>
    </row>
    <row r="1192" spans="2:52" ht="15.75" thickTop="1"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5"/>
    </row>
    <row r="1193" spans="2:52" ht="15.75" thickTop="1"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5"/>
    </row>
    <row r="1194" spans="2:52" ht="15.75" thickTop="1"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5"/>
    </row>
    <row r="1195" spans="2:52" ht="15.75" thickTop="1"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5"/>
    </row>
    <row r="1196" spans="2:52" ht="15.75" thickTop="1"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5"/>
    </row>
    <row r="1197" spans="2:52" ht="15.75" thickTop="1"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5"/>
    </row>
    <row r="1198" spans="2:52" ht="15.75" thickTop="1"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5"/>
    </row>
    <row r="1199" spans="2:52" ht="15.75" thickTop="1"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5"/>
    </row>
    <row r="1200" spans="2:52" ht="15.75" thickTop="1"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5"/>
    </row>
    <row r="1201" spans="2:52" ht="15.75" thickTop="1"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5"/>
    </row>
    <row r="1202" spans="2:52" ht="15.75" thickTop="1"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5"/>
    </row>
    <row r="1203" spans="2:52" ht="15.75" thickTop="1"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5"/>
    </row>
    <row r="1204" spans="2:52" ht="15.75" thickTop="1"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5"/>
    </row>
    <row r="1205" spans="2:52" ht="15.75" thickTop="1"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5"/>
    </row>
    <row r="1206" spans="2:52" ht="15.75" thickTop="1"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5"/>
    </row>
    <row r="1207" spans="2:52" ht="15.75" thickTop="1"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5"/>
    </row>
    <row r="1208" spans="2:52" ht="15.75" thickTop="1"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5"/>
    </row>
    <row r="1209" spans="2:52" ht="15.75" thickTop="1"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5"/>
    </row>
    <row r="1210" spans="2:52" ht="15.75" thickTop="1"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5"/>
    </row>
    <row r="1211" spans="2:52" ht="15.75" thickTop="1"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5"/>
    </row>
    <row r="1212" spans="2:52" ht="15.75" thickTop="1"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5"/>
    </row>
    <row r="1213" spans="2:52" ht="15.75" thickTop="1"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5"/>
    </row>
    <row r="1214" spans="2:52" ht="15.75" thickTop="1"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5"/>
    </row>
    <row r="1215" spans="2:52" ht="15.75" thickTop="1"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5"/>
    </row>
    <row r="1216" spans="2:52" ht="15.75" thickTop="1"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5"/>
    </row>
    <row r="1217" spans="2:52" ht="15.75" thickTop="1"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5"/>
    </row>
    <row r="1218" spans="2:52" ht="15.75" thickTop="1"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5"/>
    </row>
    <row r="1219" spans="2:52" ht="15.75" thickTop="1"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5"/>
    </row>
    <row r="1220" spans="2:52" ht="15.75" thickTop="1"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5"/>
    </row>
    <row r="1221" spans="2:52" ht="15.75" thickTop="1"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5"/>
    </row>
    <row r="1222" spans="2:52" ht="15.75" thickTop="1"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5"/>
    </row>
    <row r="1223" spans="2:52" ht="15.75" thickTop="1"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5"/>
    </row>
    <row r="1224" spans="2:52" ht="15.75" thickTop="1"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5"/>
    </row>
    <row r="1225" spans="2:52" ht="15.75" thickTop="1"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5"/>
    </row>
    <row r="1226" spans="2:52" ht="15.75" thickTop="1"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5"/>
    </row>
    <row r="1227" spans="2:52" ht="15.75" thickTop="1"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5"/>
    </row>
    <row r="1228" spans="2:52" ht="15.75" thickTop="1"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5"/>
    </row>
    <row r="1229" spans="2:52" ht="15.75" thickTop="1"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5"/>
    </row>
    <row r="1230" spans="2:52" ht="15.75" thickTop="1"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5"/>
    </row>
    <row r="1231" spans="2:52" ht="15.75" thickTop="1"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5"/>
    </row>
    <row r="1232" spans="2:52" ht="15.75" thickTop="1"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5"/>
    </row>
    <row r="1233" spans="2:52" ht="15.75" thickTop="1"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5"/>
    </row>
    <row r="1234" spans="2:52" ht="15.75" thickTop="1"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5"/>
    </row>
    <row r="1235" spans="2:52" ht="15.75" thickTop="1"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5"/>
    </row>
    <row r="1236" spans="2:52" ht="15.75" thickTop="1"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5"/>
    </row>
    <row r="1237" spans="2:52" ht="15.75" thickTop="1"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5"/>
    </row>
    <row r="1238" spans="2:52" ht="15.75" thickTop="1"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5"/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McDonald</cp:lastModifiedBy>
  <dcterms:created xsi:type="dcterms:W3CDTF">2006-10-18T18:33:40Z</dcterms:created>
  <dcterms:modified xsi:type="dcterms:W3CDTF">2015-01-08T18:30:17Z</dcterms:modified>
  <cp:category/>
  <cp:version/>
  <cp:contentType/>
  <cp:contentStatus/>
</cp:coreProperties>
</file>